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ali\Google Drive\Board Meetings and Material\2019-20\April 20th, 2020\"/>
    </mc:Choice>
  </mc:AlternateContent>
  <bookViews>
    <workbookView xWindow="0" yWindow="0" windowWidth="22500" windowHeight="10343"/>
  </bookViews>
  <sheets>
    <sheet name="YTD to Budget" sheetId="4" r:id="rId1"/>
    <sheet name="Balance Sheet" sheetId="3" r:id="rId2"/>
    <sheet name="Cash Flow" sheetId="1" r:id="rId3"/>
    <sheet name="Check Reg" sheetId="2" r:id="rId4"/>
  </sheets>
  <definedNames>
    <definedName name="_xlnm.Print_Area" localSheetId="1">'Balance Sheet'!$A$1:$K$62</definedName>
    <definedName name="_xlnm.Print_Area" localSheetId="2">'Cash Flow'!$A$1:$Q$124</definedName>
    <definedName name="_xlnm.Print_Area" localSheetId="3">'Check Reg'!$A$1:$AT$217</definedName>
    <definedName name="_xlnm.Print_Area" localSheetId="0">'YTD to Budget'!$A$1:$N$27</definedName>
    <definedName name="_xlnm.Print_Titles" localSheetId="2">'Cash Flow'!$1:$6</definedName>
    <definedName name="_xlnm.Print_Titles" localSheetId="3">'Check Reg'!$1:$13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9" i="1" l="1"/>
  <c r="P82" i="1"/>
  <c r="P49" i="1"/>
  <c r="P40" i="1"/>
  <c r="P35" i="1"/>
  <c r="P29" i="1"/>
  <c r="P23" i="1"/>
  <c r="P17" i="1"/>
  <c r="P30" i="1" s="1"/>
  <c r="Z9" i="1"/>
  <c r="Z83" i="1"/>
  <c r="Z84" i="1"/>
  <c r="Z85" i="1"/>
  <c r="Z86" i="1"/>
  <c r="Z87" i="1"/>
  <c r="Z88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P50" i="1" l="1"/>
  <c r="Q32" i="1" l="1"/>
  <c r="Z32" i="1" s="1"/>
  <c r="N98" i="1" l="1"/>
  <c r="O98" i="1"/>
  <c r="P98" i="1"/>
  <c r="P99" i="1" l="1"/>
  <c r="Q86" i="1"/>
  <c r="Q70" i="1"/>
  <c r="Z70" i="1" s="1"/>
  <c r="Q64" i="1"/>
  <c r="Z64" i="1" s="1"/>
  <c r="Q87" i="1"/>
  <c r="Q85" i="1"/>
  <c r="Q83" i="1"/>
  <c r="Q80" i="1"/>
  <c r="Z80" i="1" s="1"/>
  <c r="Q79" i="1"/>
  <c r="Z79" i="1" s="1"/>
  <c r="Q78" i="1"/>
  <c r="Z78" i="1" s="1"/>
  <c r="Q77" i="1"/>
  <c r="Z77" i="1" s="1"/>
  <c r="Q76" i="1"/>
  <c r="Z76" i="1" s="1"/>
  <c r="Q75" i="1"/>
  <c r="Z75" i="1" s="1"/>
  <c r="Q74" i="1"/>
  <c r="Z74" i="1" s="1"/>
  <c r="Q73" i="1"/>
  <c r="Z73" i="1" s="1"/>
  <c r="Q72" i="1"/>
  <c r="Z72" i="1" s="1"/>
  <c r="Q71" i="1"/>
  <c r="Z71" i="1" s="1"/>
  <c r="Q69" i="1"/>
  <c r="Z69" i="1" s="1"/>
  <c r="Q68" i="1"/>
  <c r="Z68" i="1" s="1"/>
  <c r="Q67" i="1"/>
  <c r="Z67" i="1" s="1"/>
  <c r="Q66" i="1"/>
  <c r="Z66" i="1" s="1"/>
  <c r="Q65" i="1"/>
  <c r="Z65" i="1" s="1"/>
  <c r="Q63" i="1"/>
  <c r="Z63" i="1" s="1"/>
  <c r="Q62" i="1"/>
  <c r="Z62" i="1" s="1"/>
  <c r="Q61" i="1"/>
  <c r="Z61" i="1" s="1"/>
  <c r="Q60" i="1"/>
  <c r="Z60" i="1" s="1"/>
  <c r="Q58" i="1"/>
  <c r="Z58" i="1" s="1"/>
  <c r="Q57" i="1"/>
  <c r="Z57" i="1" s="1"/>
  <c r="Q56" i="1"/>
  <c r="Z56" i="1" s="1"/>
  <c r="Q55" i="1"/>
  <c r="Z55" i="1" s="1"/>
  <c r="Q54" i="1"/>
  <c r="Z54" i="1" s="1"/>
  <c r="Q53" i="1"/>
  <c r="Z53" i="1" s="1"/>
  <c r="Q52" i="1"/>
  <c r="Z52" i="1" s="1"/>
  <c r="Q51" i="1"/>
  <c r="Z51" i="1" s="1"/>
  <c r="Q48" i="1"/>
  <c r="Z48" i="1" s="1"/>
  <c r="Q47" i="1"/>
  <c r="Z47" i="1" s="1"/>
  <c r="Q46" i="1"/>
  <c r="Z46" i="1" s="1"/>
  <c r="Q45" i="1"/>
  <c r="Z45" i="1" s="1"/>
  <c r="Q44" i="1"/>
  <c r="Z44" i="1" s="1"/>
  <c r="Q43" i="1"/>
  <c r="Z43" i="1" s="1"/>
  <c r="Q42" i="1"/>
  <c r="Z42" i="1" s="1"/>
  <c r="Q41" i="1"/>
  <c r="Z41" i="1" s="1"/>
  <c r="Q39" i="1"/>
  <c r="Z39" i="1" s="1"/>
  <c r="Q38" i="1"/>
  <c r="Z38" i="1" s="1"/>
  <c r="Q37" i="1"/>
  <c r="Z37" i="1" s="1"/>
  <c r="Q36" i="1"/>
  <c r="Z36" i="1" s="1"/>
  <c r="Q34" i="1"/>
  <c r="Z34" i="1" s="1"/>
  <c r="Q33" i="1"/>
  <c r="Z33" i="1" s="1"/>
  <c r="Q31" i="1"/>
  <c r="Z31" i="1" s="1"/>
  <c r="Q28" i="1"/>
  <c r="Z28" i="1" s="1"/>
  <c r="Q27" i="1"/>
  <c r="Z27" i="1" s="1"/>
  <c r="Q26" i="1"/>
  <c r="Z26" i="1" s="1"/>
  <c r="Q25" i="1"/>
  <c r="Z25" i="1" s="1"/>
  <c r="Q24" i="1"/>
  <c r="Z24" i="1" s="1"/>
  <c r="Q22" i="1"/>
  <c r="Z22" i="1" s="1"/>
  <c r="Q21" i="1"/>
  <c r="Z21" i="1" s="1"/>
  <c r="Q20" i="1"/>
  <c r="Z20" i="1" s="1"/>
  <c r="Q19" i="1"/>
  <c r="Z19" i="1" s="1"/>
  <c r="Q18" i="1"/>
  <c r="Z18" i="1" s="1"/>
  <c r="Q14" i="1"/>
  <c r="Z14" i="1" s="1"/>
  <c r="Q16" i="1"/>
  <c r="Z16" i="1" s="1"/>
  <c r="Q15" i="1"/>
  <c r="Z15" i="1" s="1"/>
  <c r="Q13" i="1"/>
  <c r="Z13" i="1" s="1"/>
  <c r="Q12" i="1"/>
  <c r="Z12" i="1" s="1"/>
  <c r="Q10" i="1"/>
  <c r="Z10" i="1" s="1"/>
  <c r="Q7" i="1"/>
  <c r="Z7" i="1" s="1"/>
  <c r="K81" i="1"/>
  <c r="K82" i="1" s="1"/>
  <c r="Q81" i="1" l="1"/>
  <c r="Z81" i="1" s="1"/>
  <c r="Q84" i="1"/>
  <c r="N99" i="1"/>
  <c r="O99" i="1"/>
  <c r="O100" i="1" s="1"/>
  <c r="Q40" i="1"/>
  <c r="Z40" i="1" s="1"/>
  <c r="S91" i="1"/>
  <c r="Q88" i="1"/>
  <c r="Q82" i="1"/>
  <c r="Z82" i="1" s="1"/>
  <c r="Q49" i="1"/>
  <c r="Z49" i="1" s="1"/>
  <c r="Q35" i="1"/>
  <c r="Z35" i="1" s="1"/>
  <c r="Q59" i="1"/>
  <c r="Z59" i="1" s="1"/>
  <c r="Q29" i="1"/>
  <c r="Z29" i="1" s="1"/>
  <c r="Q23" i="1"/>
  <c r="Z23" i="1" s="1"/>
  <c r="Q17" i="1"/>
  <c r="Z17" i="1" s="1"/>
  <c r="V30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31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7" i="1"/>
  <c r="S7" i="1"/>
  <c r="T10" i="1"/>
  <c r="T12" i="1"/>
  <c r="T13" i="1"/>
  <c r="T14" i="1"/>
  <c r="T15" i="1"/>
  <c r="T16" i="1"/>
  <c r="T18" i="1"/>
  <c r="T19" i="1"/>
  <c r="T20" i="1"/>
  <c r="T21" i="1"/>
  <c r="T22" i="1"/>
  <c r="T24" i="1"/>
  <c r="T25" i="1"/>
  <c r="T26" i="1"/>
  <c r="T27" i="1"/>
  <c r="T28" i="1"/>
  <c r="T31" i="1"/>
  <c r="T33" i="1"/>
  <c r="T34" i="1"/>
  <c r="T36" i="1"/>
  <c r="T37" i="1"/>
  <c r="T38" i="1"/>
  <c r="T39" i="1"/>
  <c r="T41" i="1"/>
  <c r="T42" i="1"/>
  <c r="T43" i="1"/>
  <c r="T44" i="1"/>
  <c r="T45" i="1"/>
  <c r="T46" i="1"/>
  <c r="T47" i="1"/>
  <c r="T48" i="1"/>
  <c r="T51" i="1"/>
  <c r="T52" i="1"/>
  <c r="T53" i="1"/>
  <c r="T54" i="1"/>
  <c r="T55" i="1"/>
  <c r="T56" i="1"/>
  <c r="T57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3" i="1"/>
  <c r="T84" i="1"/>
  <c r="T85" i="1"/>
  <c r="T86" i="1"/>
  <c r="T87" i="1"/>
  <c r="T7" i="1"/>
  <c r="I100" i="1"/>
  <c r="J100" i="1"/>
  <c r="K100" i="1"/>
  <c r="L100" i="1"/>
  <c r="N100" i="1"/>
  <c r="T49" i="1" l="1"/>
  <c r="T40" i="1"/>
  <c r="T88" i="1"/>
  <c r="T17" i="1"/>
  <c r="T29" i="1"/>
  <c r="T82" i="1"/>
  <c r="Q50" i="1"/>
  <c r="Z50" i="1" s="1"/>
  <c r="T35" i="1"/>
  <c r="V91" i="1"/>
  <c r="S30" i="1"/>
  <c r="Q89" i="1"/>
  <c r="Z89" i="1" s="1"/>
  <c r="T59" i="1"/>
  <c r="T23" i="1"/>
  <c r="P100" i="1"/>
  <c r="P111" i="1" s="1"/>
  <c r="I120" i="1"/>
  <c r="P119" i="1"/>
  <c r="O119" i="1"/>
  <c r="N119" i="1"/>
  <c r="L119" i="1"/>
  <c r="K119" i="1"/>
  <c r="J119" i="1"/>
  <c r="I119" i="1"/>
  <c r="P115" i="1"/>
  <c r="O115" i="1"/>
  <c r="N115" i="1"/>
  <c r="L115" i="1"/>
  <c r="K115" i="1"/>
  <c r="J115" i="1"/>
  <c r="I115" i="1"/>
  <c r="O111" i="1"/>
  <c r="N111" i="1"/>
  <c r="L111" i="1"/>
  <c r="K111" i="1"/>
  <c r="J111" i="1"/>
  <c r="I111" i="1"/>
  <c r="P122" i="1" l="1"/>
  <c r="T89" i="1"/>
  <c r="T50" i="1"/>
  <c r="Q90" i="1"/>
  <c r="Z90" i="1" s="1"/>
  <c r="J122" i="1"/>
  <c r="L122" i="1"/>
  <c r="N122" i="1"/>
  <c r="K122" i="1"/>
  <c r="O122" i="1"/>
  <c r="I122" i="1"/>
  <c r="I123" i="1" s="1"/>
  <c r="J120" i="1" s="1"/>
  <c r="Y92" i="1" l="1"/>
  <c r="T90" i="1"/>
  <c r="J123" i="1"/>
  <c r="K120" i="1" s="1"/>
  <c r="K123" i="1" s="1"/>
  <c r="L120" i="1" s="1"/>
  <c r="L123" i="1" s="1"/>
  <c r="N120" i="1" s="1"/>
  <c r="N123" i="1" s="1"/>
  <c r="O120" i="1" s="1"/>
  <c r="O123" i="1" s="1"/>
  <c r="P120" i="1" s="1"/>
  <c r="P123" i="1" s="1"/>
  <c r="Q8" i="1"/>
  <c r="V8" i="1"/>
  <c r="S8" i="1"/>
  <c r="Q11" i="1" l="1"/>
  <c r="Z11" i="1" s="1"/>
  <c r="Z8" i="1"/>
  <c r="Q30" i="1"/>
  <c r="Z30" i="1" s="1"/>
  <c r="T11" i="1"/>
  <c r="T8" i="1"/>
  <c r="Q91" i="1" l="1"/>
  <c r="T30" i="1"/>
  <c r="T91" i="1" l="1"/>
  <c r="Z91" i="1"/>
</calcChain>
</file>

<file path=xl/sharedStrings.xml><?xml version="1.0" encoding="utf-8"?>
<sst xmlns="http://schemas.openxmlformats.org/spreadsheetml/2006/main" count="788" uniqueCount="453">
  <si>
    <t>Cash Flow Statement*</t>
  </si>
  <si>
    <t>Public Policy Charter</t>
  </si>
  <si>
    <t>Actual</t>
  </si>
  <si>
    <t>Budget</t>
  </si>
  <si>
    <t/>
  </si>
  <si>
    <t>Cash Source / (Use)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</si>
  <si>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</si>
  <si>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</si>
  <si>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</si>
  <si>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</si>
  <si>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</si>
  <si>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</si>
  <si>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</si>
  <si>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</si>
  <si>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</si>
  <si>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</si>
  <si>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</si>
  <si>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</si>
  <si>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Operating Activities</t>
  </si>
  <si>
    <t>Revenue</t>
  </si>
  <si>
    <t>Expenses</t>
  </si>
  <si>
    <t>Total Net (Loss)/Income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</si>
  <si>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</si>
  <si>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</si>
  <si>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</si>
  <si>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</si>
  <si>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</si>
  <si>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</si>
  <si>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</si>
  <si>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</si>
  <si>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</si>
  <si>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</si>
  <si>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</si>
  <si>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Investing Activities</t>
  </si>
  <si>
    <t>Capital Expenditures</t>
  </si>
  <si>
    <t>Other Investing Activities</t>
  </si>
  <si>
    <t>Equity Transfers</t>
  </si>
  <si>
    <t>Net Cash provided/ (used) by Investing Activities</t>
  </si>
  <si>
    <t>Financing Activities</t>
  </si>
  <si>
    <t>Cash Flow Financing - Secured Debt</t>
  </si>
  <si>
    <t>Loan Payables</t>
  </si>
  <si>
    <t>Deferred Lease Expense</t>
  </si>
  <si>
    <t>Net Cash provided/ (used) by Financing Activities</t>
  </si>
  <si>
    <t>Cash at Beginning of Period</t>
  </si>
  <si>
    <t>Net Increase/(Decrease) in Cash</t>
  </si>
  <si>
    <t>Cash at end of Period</t>
  </si>
  <si>
    <t>Account Code</t>
  </si>
  <si>
    <t>Description</t>
  </si>
  <si>
    <t>8011</t>
  </si>
  <si>
    <t>LCFF Revenue</t>
  </si>
  <si>
    <t>8012</t>
  </si>
  <si>
    <t>Education Protection Account Revenue</t>
  </si>
  <si>
    <t>8096</t>
  </si>
  <si>
    <t>Charter Schools Funding In-Lieu of Property Taxes</t>
  </si>
  <si>
    <t>LCFF</t>
  </si>
  <si>
    <t>8181</t>
  </si>
  <si>
    <t>Special Education - Entitlement</t>
  </si>
  <si>
    <t>8290</t>
  </si>
  <si>
    <t>8291</t>
  </si>
  <si>
    <t>Title I Federal Revenue</t>
  </si>
  <si>
    <t>8292</t>
  </si>
  <si>
    <t>Title II</t>
  </si>
  <si>
    <t>8294</t>
  </si>
  <si>
    <t>Title IV</t>
  </si>
  <si>
    <t>Federal Revenue</t>
  </si>
  <si>
    <t>8550</t>
  </si>
  <si>
    <t>Mandated Block Grant</t>
  </si>
  <si>
    <t>8560</t>
  </si>
  <si>
    <t>State Lottery Revenue</t>
  </si>
  <si>
    <t>8590</t>
  </si>
  <si>
    <t>8591</t>
  </si>
  <si>
    <t>SB 740</t>
  </si>
  <si>
    <t>8599</t>
  </si>
  <si>
    <t>Prior Year State Income</t>
  </si>
  <si>
    <t>Other State Revenue</t>
  </si>
  <si>
    <t>8660</t>
  </si>
  <si>
    <t>Interest Income</t>
  </si>
  <si>
    <t>8682</t>
  </si>
  <si>
    <t>Foundation Grants/Donations</t>
  </si>
  <si>
    <t>8685</t>
  </si>
  <si>
    <t>School Site fundraising</t>
  </si>
  <si>
    <t>8699</t>
  </si>
  <si>
    <t>All Other Local Revenue</t>
  </si>
  <si>
    <t>8791</t>
  </si>
  <si>
    <t>SPED State/Other Transfers of Apportionments from Districts</t>
  </si>
  <si>
    <t>Local Revenue</t>
  </si>
  <si>
    <t>Total Revenue</t>
  </si>
  <si>
    <t>1100</t>
  </si>
  <si>
    <t>Teachers'  Salaries</t>
  </si>
  <si>
    <t>1200</t>
  </si>
  <si>
    <t>Certificated Pupil Support Salaries</t>
  </si>
  <si>
    <t>1300</t>
  </si>
  <si>
    <t>Certificated Supervisor and Administrator Salaries</t>
  </si>
  <si>
    <t>Certificated Salaries</t>
  </si>
  <si>
    <t>2100</t>
  </si>
  <si>
    <t>Instructional Aide Salaries</t>
  </si>
  <si>
    <t>2200</t>
  </si>
  <si>
    <t>Classified Support Salaries (Maintenance, Food)</t>
  </si>
  <si>
    <t>2300</t>
  </si>
  <si>
    <t>Classified Supervisor and Administrator Salaries</t>
  </si>
  <si>
    <t>2400</t>
  </si>
  <si>
    <t>Clerical, Technical, and Office Staff Salaries</t>
  </si>
  <si>
    <t>Classified Salaries</t>
  </si>
  <si>
    <t>3101</t>
  </si>
  <si>
    <t>State Teachers' Retirement System, certificated positions</t>
  </si>
  <si>
    <t>3313</t>
  </si>
  <si>
    <t>OASDI</t>
  </si>
  <si>
    <t>3323</t>
  </si>
  <si>
    <t>Medicare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</si>
  <si>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</si>
  <si>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</si>
  <si>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</si>
  <si>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</si>
  <si>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</si>
  <si>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</si>
  <si>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</si>
  <si>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Employment Benefits</t>
  </si>
  <si>
    <t>3903</t>
  </si>
  <si>
    <t>Other Employee Benefits</t>
  </si>
  <si>
    <t>Employee Benefits</t>
  </si>
  <si>
    <t>Total Personnel Expenses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</si>
  <si>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</si>
  <si>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</si>
  <si>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</si>
  <si>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</si>
  <si>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</si>
  <si>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</si>
  <si>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</si>
  <si>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</si>
  <si>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</si>
  <si>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Materials for School Sponsored Athletics</t>
  </si>
  <si>
    <t>4400</t>
  </si>
  <si>
    <t>Noncapitalized Equipment</t>
  </si>
  <si>
    <t>4410</t>
  </si>
  <si>
    <t>Software and Software Licensing</t>
  </si>
  <si>
    <t>4430</t>
  </si>
  <si>
    <t>Noncapitalized Student Equipment</t>
  </si>
  <si>
    <t>Books and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</si>
  <si>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</si>
  <si>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</si>
  <si>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</si>
  <si>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</si>
  <si>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</si>
  <si>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</si>
  <si>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</si>
  <si>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</si>
  <si>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5500</t>
  </si>
  <si>
    <t>Operation and Housekeeping Services</t>
  </si>
  <si>
    <t>5501</t>
  </si>
  <si>
    <t>Utilities</t>
  </si>
  <si>
    <t>5505</t>
  </si>
  <si>
    <t>Student Transportation/Field Trips</t>
  </si>
  <si>
    <t>5600</t>
  </si>
  <si>
    <t>Space Rental/Leases Expense</t>
  </si>
  <si>
    <t>5601</t>
  </si>
  <si>
    <t>Building Maintenance</t>
  </si>
  <si>
    <t>5605</t>
  </si>
  <si>
    <t>Equipment Rental/Lease Expense</t>
  </si>
  <si>
    <t>5800</t>
  </si>
  <si>
    <t>Professional/Consulting Services and Operating Expenditures</t>
  </si>
  <si>
    <t>5803</t>
  </si>
  <si>
    <t>Banking and Payroll Service Fees</t>
  </si>
  <si>
    <t>5805</t>
  </si>
  <si>
    <t>Legal Services and Audit</t>
  </si>
  <si>
    <t>5806</t>
  </si>
  <si>
    <t>Audit Services</t>
  </si>
  <si>
    <t>5810</t>
  </si>
  <si>
    <t>Educational Consultants</t>
  </si>
  <si>
    <t>5811</t>
  </si>
  <si>
    <t>Student Transportation, Field Trips and Activities</t>
  </si>
  <si>
    <t>5815</t>
  </si>
  <si>
    <t>Advertising/Recruiting</t>
  </si>
  <si>
    <t>5820</t>
  </si>
  <si>
    <t>Fundraising Expense</t>
  </si>
  <si>
    <t>5830</t>
  </si>
  <si>
    <t>Field Trip Expenses</t>
  </si>
  <si>
    <t>5873</t>
  </si>
  <si>
    <t>Financial Services</t>
  </si>
  <si>
    <t>5877</t>
  </si>
  <si>
    <t>IT Services</t>
  </si>
  <si>
    <t>5900</t>
  </si>
  <si>
    <t>Communications (Tele., Internet, Copies,Postage,Messenger)</t>
  </si>
  <si>
    <t>Services &amp; Other Operating Expenses</t>
  </si>
  <si>
    <t>6900</t>
  </si>
  <si>
    <t>Depreciation Expense</t>
  </si>
  <si>
    <t>Capital Outlay</t>
  </si>
  <si>
    <t>5875</t>
  </si>
  <si>
    <t>District Oversight Fee</t>
  </si>
  <si>
    <t>7141</t>
  </si>
  <si>
    <t>Special Education Encroachment District</t>
  </si>
  <si>
    <t>7438</t>
  </si>
  <si>
    <t>Debt Service - Interest</t>
  </si>
  <si>
    <t>Other Outgo</t>
  </si>
  <si>
    <t>Total Operational Expenses</t>
  </si>
  <si>
    <t>Total Expenses</t>
  </si>
  <si>
    <t>Net Income</t>
  </si>
  <si>
    <t>Forecast</t>
  </si>
  <si>
    <t>Total Forecast</t>
  </si>
  <si>
    <t>All Other State Revenues (ASES)</t>
  </si>
  <si>
    <t>All Other Federal Revenue (21st Century)</t>
  </si>
  <si>
    <t>1120</t>
  </si>
  <si>
    <t>Substitute Expense</t>
  </si>
  <si>
    <t>AP Check Register with GL Distributions</t>
  </si>
  <si>
    <t>Date Range:  2/1/2020 to 2/29/2020</t>
  </si>
  <si>
    <r>
      <t xml:space="preserve">AP Checks for Invoiced Checks and Prepayments  </t>
    </r>
    <r>
      <rPr>
        <sz val="7.15"/>
        <color indexed="8"/>
        <rFont val="Arial"/>
        <charset val="1"/>
      </rPr>
      <t>All</t>
    </r>
  </si>
  <si>
    <t>Check No.</t>
  </si>
  <si>
    <t>Ck Date</t>
  </si>
  <si>
    <t>Vendor Name</t>
  </si>
  <si>
    <t>Check Amount</t>
  </si>
  <si>
    <t>Invoice No.</t>
  </si>
  <si>
    <t>Inv Date</t>
  </si>
  <si>
    <t>Amount</t>
  </si>
  <si>
    <t xml:space="preserve">GL Account </t>
  </si>
  <si>
    <t>Fully Paid</t>
  </si>
  <si>
    <t>Batch - Entry</t>
  </si>
  <si>
    <t>GENERAL</t>
  </si>
  <si>
    <t>10001774</t>
  </si>
  <si>
    <t>Santos Climaco</t>
  </si>
  <si>
    <t>37 - 01/24/2020</t>
  </si>
  <si>
    <t>5500-020-00</t>
  </si>
  <si>
    <t>Yes</t>
  </si>
  <si>
    <t>10001775</t>
  </si>
  <si>
    <t>DirectEd</t>
  </si>
  <si>
    <t>DE53326</t>
  </si>
  <si>
    <t>5810-020-00</t>
  </si>
  <si>
    <t>10001776</t>
  </si>
  <si>
    <t>Faith Uniforms Inc</t>
  </si>
  <si>
    <t>7806</t>
  </si>
  <si>
    <t>4400-020-00</t>
  </si>
  <si>
    <t>7820</t>
  </si>
  <si>
    <t>7832</t>
  </si>
  <si>
    <t>10001777</t>
  </si>
  <si>
    <t>Pacific Alarm Systems</t>
  </si>
  <si>
    <t>2463709</t>
  </si>
  <si>
    <t>5501-020-00</t>
  </si>
  <si>
    <t>10001778</t>
  </si>
  <si>
    <t>Teachers on Reserve</t>
  </si>
  <si>
    <t>85674</t>
  </si>
  <si>
    <t>10001779</t>
  </si>
  <si>
    <t>Total Education Solutions</t>
  </si>
  <si>
    <t>2354052</t>
  </si>
  <si>
    <t>10001780</t>
  </si>
  <si>
    <t>Aflac</t>
  </si>
  <si>
    <t>305182</t>
  </si>
  <si>
    <t>3403-020-00</t>
  </si>
  <si>
    <t>10001781</t>
  </si>
  <si>
    <t>Anderson Lawn Services</t>
  </si>
  <si>
    <t>1-2</t>
  </si>
  <si>
    <t>10001782</t>
  </si>
  <si>
    <t>Charter Tech Services, Inc</t>
  </si>
  <si>
    <t>5516</t>
  </si>
  <si>
    <t>5877-020-00</t>
  </si>
  <si>
    <t>10001783</t>
  </si>
  <si>
    <t>Richard Cooks</t>
  </si>
  <si>
    <t>169</t>
  </si>
  <si>
    <t>10001784</t>
  </si>
  <si>
    <t>Dewey Pest Control</t>
  </si>
  <si>
    <t>13238401</t>
  </si>
  <si>
    <t>10001785</t>
  </si>
  <si>
    <t>Los Angeles Department of Water and Power</t>
  </si>
  <si>
    <t>01/29/20 - 0913</t>
  </si>
  <si>
    <t>10001786</t>
  </si>
  <si>
    <t>01/29/20 - 1648</t>
  </si>
  <si>
    <t>10001787</t>
  </si>
  <si>
    <t>01/29/20 - 2075</t>
  </si>
  <si>
    <t>10001788</t>
  </si>
  <si>
    <t>01/29/20 - 4072</t>
  </si>
  <si>
    <t>10001789</t>
  </si>
  <si>
    <t>01/29/20 - 4974</t>
  </si>
  <si>
    <t>10001790</t>
  </si>
  <si>
    <t>01/29/20 - 8701</t>
  </si>
  <si>
    <t>10001791</t>
  </si>
  <si>
    <t>01/29/20 - 9307</t>
  </si>
  <si>
    <t>10001792</t>
  </si>
  <si>
    <t>01/29/20 - 9881</t>
  </si>
  <si>
    <t>10001793</t>
  </si>
  <si>
    <t>01/29/20- 1765</t>
  </si>
  <si>
    <t>10001794</t>
  </si>
  <si>
    <t>Mark Rabens</t>
  </si>
  <si>
    <t>0010168</t>
  </si>
  <si>
    <t>5815-020-00</t>
  </si>
  <si>
    <t>10001795</t>
  </si>
  <si>
    <t>Republic Services #902</t>
  </si>
  <si>
    <t>0902-009224207</t>
  </si>
  <si>
    <t>10001796</t>
  </si>
  <si>
    <t>Staples Business Credit</t>
  </si>
  <si>
    <t>1627640474</t>
  </si>
  <si>
    <t>4300-020-00</t>
  </si>
  <si>
    <t>10001797</t>
  </si>
  <si>
    <t>Law Offices of Young, Minney &amp; Corr. LLP</t>
  </si>
  <si>
    <t>63510</t>
  </si>
  <si>
    <t>5805-020-00</t>
  </si>
  <si>
    <t>10001798</t>
  </si>
  <si>
    <t>Charter School Management Corporation</t>
  </si>
  <si>
    <t>39302</t>
  </si>
  <si>
    <t>5873-020-00</t>
  </si>
  <si>
    <t>10001799</t>
  </si>
  <si>
    <t>CaliforniaChoice Benefit Administrators</t>
  </si>
  <si>
    <t>3346961</t>
  </si>
  <si>
    <t>10001800</t>
  </si>
  <si>
    <t>5573</t>
  </si>
  <si>
    <t>10001801</t>
  </si>
  <si>
    <t>Choice Builder</t>
  </si>
  <si>
    <t>558855</t>
  </si>
  <si>
    <t>10001802</t>
  </si>
  <si>
    <t>Champions Services Inc.</t>
  </si>
  <si>
    <t>1987</t>
  </si>
  <si>
    <t>10001803</t>
  </si>
  <si>
    <t>Francotyp Postalia, Inc</t>
  </si>
  <si>
    <t>RI104365385</t>
  </si>
  <si>
    <t>5900-020-00</t>
  </si>
  <si>
    <t>10001804</t>
  </si>
  <si>
    <t>Hess and Associates, Inc.</t>
  </si>
  <si>
    <t>703-22019-20</t>
  </si>
  <si>
    <t>5800-020-00</t>
  </si>
  <si>
    <t>10001805</t>
  </si>
  <si>
    <t>Mayfield Bus Lines</t>
  </si>
  <si>
    <t>11620PP</t>
  </si>
  <si>
    <t>5505-020-14</t>
  </si>
  <si>
    <t>Student Transportation/Field Trips - Supplemental &amp; Concentr</t>
  </si>
  <si>
    <t>10001806</t>
  </si>
  <si>
    <t>Sparkletts</t>
  </si>
  <si>
    <t>19654684 020920</t>
  </si>
  <si>
    <t>10001807</t>
  </si>
  <si>
    <t>86107</t>
  </si>
  <si>
    <t>10001808</t>
  </si>
  <si>
    <t>Wells Fargo</t>
  </si>
  <si>
    <t>01/13/20 STMT</t>
  </si>
  <si>
    <t>9506-020</t>
  </si>
  <si>
    <t>Credit Card Payable</t>
  </si>
  <si>
    <t>10001809</t>
  </si>
  <si>
    <t>Petty Cashier, Tania Hernandez</t>
  </si>
  <si>
    <t>02/21/2020</t>
  </si>
  <si>
    <t>9122-020</t>
  </si>
  <si>
    <t>Petty Cash</t>
  </si>
  <si>
    <t>10001810</t>
  </si>
  <si>
    <t>After-School All-Stars, Los Angeles</t>
  </si>
  <si>
    <t>23904</t>
  </si>
  <si>
    <t>10001811</t>
  </si>
  <si>
    <t>24184</t>
  </si>
  <si>
    <t>10001812</t>
  </si>
  <si>
    <t>24198</t>
  </si>
  <si>
    <t>10001813</t>
  </si>
  <si>
    <t>170</t>
  </si>
  <si>
    <t>10001814</t>
  </si>
  <si>
    <t>Time Warner Cable</t>
  </si>
  <si>
    <t>6259554021420</t>
  </si>
  <si>
    <t>10001815</t>
  </si>
  <si>
    <t>Cassandra Kwoh</t>
  </si>
  <si>
    <t>MARCH 2020</t>
  </si>
  <si>
    <t>5600-020-00</t>
  </si>
  <si>
    <t>10001816</t>
  </si>
  <si>
    <t>Los Angeles County Office of Education</t>
  </si>
  <si>
    <t>MAR2020-6TH INSTALL</t>
  </si>
  <si>
    <t>5210-020-00</t>
  </si>
  <si>
    <t xml:space="preserve">Payments: </t>
  </si>
  <si>
    <t>AP Checks for Misc. Payments</t>
  </si>
  <si>
    <t>Check No</t>
  </si>
  <si>
    <t>Payee Name</t>
  </si>
  <si>
    <t>GL Description</t>
  </si>
  <si>
    <t>GL Account</t>
  </si>
  <si>
    <t>Mendoza, Yedid</t>
  </si>
  <si>
    <t>9501-020</t>
  </si>
  <si>
    <t>Accrued Salaries</t>
  </si>
  <si>
    <t>Cleared</t>
  </si>
  <si>
    <t>9120-010</t>
  </si>
  <si>
    <t>Cash in Bank(s)</t>
  </si>
  <si>
    <t>Security Benefit</t>
  </si>
  <si>
    <t>Outstanding</t>
  </si>
  <si>
    <t>Chavez, Crystal J</t>
  </si>
  <si>
    <t>Franchise Tax Board</t>
  </si>
  <si>
    <t xml:space="preserve">Misc Payments: </t>
  </si>
  <si>
    <t>Page 5 of 5</t>
  </si>
  <si>
    <t>Balance Sheet Detail*</t>
  </si>
  <si>
    <t>March 2020</t>
  </si>
  <si>
    <t>Segment Name</t>
  </si>
  <si>
    <t>Filter Applied</t>
  </si>
  <si>
    <t>Object</t>
  </si>
  <si>
    <t>All</t>
  </si>
  <si>
    <t>Restriction</t>
  </si>
  <si>
    <t>Location</t>
  </si>
  <si>
    <t>Group Description</t>
  </si>
  <si>
    <t>Account</t>
  </si>
  <si>
    <t>Account Description</t>
  </si>
  <si>
    <t>Liquidity Ratio</t>
  </si>
  <si>
    <t>5.3</t>
  </si>
  <si>
    <t>Assets</t>
  </si>
  <si>
    <t>Current Assets</t>
  </si>
  <si>
    <t>Cash</t>
  </si>
  <si>
    <t>9121-020</t>
  </si>
  <si>
    <t>Cash in Bank Wells Fargo</t>
  </si>
  <si>
    <t>Accounts Receivables</t>
  </si>
  <si>
    <t>9200-020</t>
  </si>
  <si>
    <t>9290-020</t>
  </si>
  <si>
    <t>Due from Grantor Governments</t>
  </si>
  <si>
    <t>9330-020</t>
  </si>
  <si>
    <t>Total Current Assets</t>
  </si>
  <si>
    <t>Fixed Assets</t>
  </si>
  <si>
    <t>Buildings and Improvements</t>
  </si>
  <si>
    <t>9420-020</t>
  </si>
  <si>
    <t>Building/Leasehold Improvements</t>
  </si>
  <si>
    <t>Accumulated Depreciation</t>
  </si>
  <si>
    <t>9425-020</t>
  </si>
  <si>
    <t>Accumulated Depreciation - Building/Leasehold Improvements</t>
  </si>
  <si>
    <t>Total Fixed Assets</t>
  </si>
  <si>
    <t>Security Deposits</t>
  </si>
  <si>
    <t>9350-020</t>
  </si>
  <si>
    <t>Total Other Assets</t>
  </si>
  <si>
    <t>Total Assets</t>
  </si>
  <si>
    <t>Liabilities And Net Assets</t>
  </si>
  <si>
    <t>Current Liabilities</t>
  </si>
  <si>
    <t>Accounts Payable</t>
  </si>
  <si>
    <t>9500-010</t>
  </si>
  <si>
    <t>Accounts Payable-System</t>
  </si>
  <si>
    <t>9506-010</t>
  </si>
  <si>
    <t>9590-020</t>
  </si>
  <si>
    <t>Due to Grantor Governments</t>
  </si>
  <si>
    <t>Accrued Salaries, Payroll Taxes, Postemployment Benefits</t>
  </si>
  <si>
    <t>9503-020</t>
  </si>
  <si>
    <t>Accrued STRS</t>
  </si>
  <si>
    <t>9665-020</t>
  </si>
  <si>
    <t>Compensated Absences Payable</t>
  </si>
  <si>
    <t>Deposits held on behalf of other employees</t>
  </si>
  <si>
    <t>9661-020</t>
  </si>
  <si>
    <t>Summer Holdback</t>
  </si>
  <si>
    <t>9650-020-61</t>
  </si>
  <si>
    <t>Total Current Liabilities</t>
  </si>
  <si>
    <t>Long Term Liabilities</t>
  </si>
  <si>
    <t>Loans Payable</t>
  </si>
  <si>
    <t>9663-020</t>
  </si>
  <si>
    <t>Revolving Loan Payable</t>
  </si>
  <si>
    <t>Total Long Term Liabilities</t>
  </si>
  <si>
    <t>Total Liabilities</t>
  </si>
  <si>
    <t>Net Assets</t>
  </si>
  <si>
    <t>Restricted Net Assets</t>
  </si>
  <si>
    <t>9780-020-73</t>
  </si>
  <si>
    <t>Temporarily Restricted Fund Balance-Class EE PD Grant</t>
  </si>
  <si>
    <t>9780-020-75</t>
  </si>
  <si>
    <t>Temporarily Restricted Fund Balance-LPSBG</t>
  </si>
  <si>
    <t>Unrestricted Net Assets</t>
  </si>
  <si>
    <t>9790-020</t>
  </si>
  <si>
    <t>Undesignated Fund Balance</t>
  </si>
  <si>
    <t>Profit/Loss YTD</t>
  </si>
  <si>
    <t>Total Net Assets</t>
  </si>
  <si>
    <t>Total Liabilities And Net Assets</t>
  </si>
  <si>
    <t>Year to Date Actual to Budget Summary*</t>
  </si>
  <si>
    <t>July 2019 - March 2020</t>
  </si>
  <si>
    <t>July - March</t>
  </si>
  <si>
    <t>2019-2020</t>
  </si>
  <si>
    <t>Variance $</t>
  </si>
  <si>
    <t>Variance %</t>
  </si>
  <si>
    <t>Total Budget</t>
  </si>
  <si>
    <t>Remaining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</si>
</sst>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1010409]\$#,##0;\(\$#,##0\)"/>
    <numFmt numFmtId="165" formatCode="[$-1010409]\$#,##0;\(\$#,##0\);\-"/>
    <numFmt numFmtId="166" formatCode="_(* #,##0_);_(* \(#,##0\);_(* &quot;-&quot;??_);_(@_)"/>
    <numFmt numFmtId="167" formatCode="mm\/dd\/yy"/>
    <numFmt numFmtId="168" formatCode="mm\/dd\/yyyy"/>
    <numFmt numFmtId="169" formatCode="#;#"/>
    <numFmt numFmtId="170" formatCode="[$-1010409]\$#,##0;\(\$#,##0\);&quot;-&quot;"/>
    <numFmt numFmtId="171" formatCode="[$-1010409]#,##0.0%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3D3D3D"/>
      <name val="Microsoft Sans Serif"/>
      <family val="2"/>
    </font>
    <font>
      <b/>
      <sz val="14"/>
      <color rgb="FF000000"/>
      <name val="Verdana"/>
      <family val="2"/>
    </font>
    <font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9"/>
      <name val="Verdana"/>
      <family val="2"/>
    </font>
    <font>
      <sz val="7"/>
      <color rgb="FF000000"/>
      <name val="Verdana"/>
      <family val="2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7.15"/>
      <color indexed="8"/>
      <name val="Arial"/>
      <charset val="1"/>
    </font>
    <font>
      <b/>
      <i/>
      <sz val="7.15"/>
      <color indexed="8"/>
      <name val="Arial"/>
      <charset val="1"/>
    </font>
    <font>
      <sz val="7.15"/>
      <color indexed="8"/>
      <name val="Arial"/>
      <charset val="1"/>
    </font>
    <font>
      <sz val="6.3"/>
      <color indexed="8"/>
      <name val="Arial"/>
      <charset val="1"/>
    </font>
    <font>
      <sz val="6.5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11"/>
      <color rgb="FF000000"/>
      <name val="Calibri"/>
    </font>
    <font>
      <i/>
      <sz val="9"/>
      <color rgb="FF000000"/>
      <name val="Verdana"/>
      <family val="2"/>
    </font>
    <font>
      <sz val="11"/>
      <color rgb="FF000000"/>
      <name val="Calibri"/>
      <family val="2"/>
    </font>
    <font>
      <b/>
      <sz val="8"/>
      <color rgb="FFFFFFFF"/>
      <name val="Verdana"/>
      <family val="2"/>
    </font>
    <font>
      <b/>
      <sz val="7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3D3D3"/>
      </patternFill>
    </fill>
    <fill>
      <patternFill patternType="solid">
        <fgColor rgb="FFA8C0E2"/>
      </patternFill>
    </fill>
    <fill>
      <patternFill patternType="solid">
        <fgColor rgb="FFFFE4C4"/>
      </patternFill>
    </fill>
    <fill>
      <patternFill patternType="solid">
        <fgColor rgb="FFCD5C5C"/>
      </patternFill>
    </fill>
    <fill>
      <patternFill patternType="solid">
        <fgColor rgb="FF90EE90"/>
      </patternFill>
    </fill>
    <fill>
      <patternFill patternType="solid">
        <fgColor rgb="FFD2B48C"/>
      </patternFill>
    </fill>
    <fill>
      <patternFill patternType="solid">
        <fgColor rgb="FFADD8E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1" fillId="0" borderId="0">
      <alignment vertical="top"/>
    </xf>
    <xf numFmtId="0" fontId="20" fillId="0" borderId="0">
      <alignment wrapText="1"/>
    </xf>
    <xf numFmtId="0" fontId="22" fillId="0" borderId="0">
      <alignment wrapText="1"/>
    </xf>
  </cellStyleXfs>
  <cellXfs count="203">
    <xf numFmtId="0" fontId="0" fillId="0" borderId="0" xfId="0"/>
    <xf numFmtId="0" fontId="1" fillId="2" borderId="0" xfId="0" applyFont="1" applyFill="1" applyAlignment="1">
      <alignment horizontal="center" vertical="top" readingOrder="1"/>
    </xf>
    <xf numFmtId="0" fontId="0" fillId="0" borderId="0" xfId="0" applyAlignment="1">
      <alignment wrapText="1" readingOrder="1"/>
    </xf>
    <xf numFmtId="0" fontId="1" fillId="3" borderId="0" xfId="0" applyFont="1" applyFill="1" applyAlignment="1">
      <alignment horizontal="center" vertical="top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top" readingOrder="1"/>
    </xf>
    <xf numFmtId="164" fontId="5" fillId="0" borderId="1" xfId="0" applyNumberFormat="1" applyFont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6" borderId="1" xfId="0" applyNumberFormat="1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right" vertical="top" wrapText="1" readingOrder="1"/>
    </xf>
    <xf numFmtId="164" fontId="5" fillId="8" borderId="1" xfId="0" applyNumberFormat="1" applyFont="1" applyFill="1" applyBorder="1" applyAlignment="1">
      <alignment horizontal="right" vertical="top" wrapText="1" readingOrder="1"/>
    </xf>
    <xf numFmtId="164" fontId="5" fillId="9" borderId="1" xfId="0" applyNumberFormat="1" applyFont="1" applyFill="1" applyBorder="1" applyAlignment="1">
      <alignment horizontal="right" vertical="top" wrapText="1" readingOrder="1"/>
    </xf>
    <xf numFmtId="6" fontId="5" fillId="0" borderId="0" xfId="0" applyNumberFormat="1" applyFont="1" applyAlignment="1">
      <alignment vertical="center"/>
    </xf>
    <xf numFmtId="164" fontId="5" fillId="9" borderId="2" xfId="0" applyNumberFormat="1" applyFont="1" applyFill="1" applyBorder="1" applyAlignment="1">
      <alignment vertical="top" wrapText="1" readingOrder="1"/>
    </xf>
    <xf numFmtId="164" fontId="5" fillId="6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Border="1" applyAlignment="1">
      <alignment vertical="top" wrapText="1" readingOrder="1"/>
    </xf>
    <xf numFmtId="0" fontId="5" fillId="5" borderId="2" xfId="0" applyFont="1" applyFill="1" applyBorder="1" applyAlignment="1">
      <alignment vertical="top" wrapText="1" readingOrder="1"/>
    </xf>
    <xf numFmtId="164" fontId="5" fillId="5" borderId="2" xfId="0" applyNumberFormat="1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5" fillId="0" borderId="19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wrapText="1" readingOrder="1"/>
    </xf>
    <xf numFmtId="165" fontId="5" fillId="0" borderId="21" xfId="0" applyNumberFormat="1" applyFont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vertical="center" wrapText="1" readingOrder="1"/>
    </xf>
    <xf numFmtId="165" fontId="5" fillId="0" borderId="22" xfId="0" applyNumberFormat="1" applyFont="1" applyBorder="1" applyAlignment="1">
      <alignment horizontal="right" vertical="center" wrapText="1" readingOrder="1"/>
    </xf>
    <xf numFmtId="0" fontId="5" fillId="0" borderId="21" xfId="0" applyFont="1" applyBorder="1" applyAlignment="1">
      <alignment horizontal="right" vertical="center" wrapText="1" readingOrder="1"/>
    </xf>
    <xf numFmtId="0" fontId="5" fillId="0" borderId="22" xfId="0" applyFont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3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vertical="center" wrapText="1" readingOrder="1"/>
    </xf>
    <xf numFmtId="165" fontId="5" fillId="5" borderId="20" xfId="0" applyNumberFormat="1" applyFont="1" applyFill="1" applyBorder="1" applyAlignment="1">
      <alignment vertical="center" wrapText="1" readingOrder="1"/>
    </xf>
    <xf numFmtId="165" fontId="5" fillId="5" borderId="21" xfId="0" applyNumberFormat="1" applyFont="1" applyFill="1" applyBorder="1" applyAlignment="1">
      <alignment horizontal="right" vertical="center" wrapText="1" readingOrder="1"/>
    </xf>
    <xf numFmtId="165" fontId="5" fillId="5" borderId="22" xfId="0" applyNumberFormat="1" applyFont="1" applyFill="1" applyBorder="1" applyAlignment="1">
      <alignment horizontal="right" vertical="center" wrapText="1" readingOrder="1"/>
    </xf>
    <xf numFmtId="0" fontId="5" fillId="5" borderId="21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vertical="center" wrapText="1" readingOrder="1"/>
    </xf>
    <xf numFmtId="0" fontId="6" fillId="11" borderId="18" xfId="0" applyFont="1" applyFill="1" applyBorder="1" applyAlignment="1">
      <alignment vertical="center" wrapText="1" readingOrder="1"/>
    </xf>
    <xf numFmtId="0" fontId="6" fillId="11" borderId="23" xfId="0" applyFont="1" applyFill="1" applyBorder="1" applyAlignment="1">
      <alignment vertical="center" wrapText="1" readingOrder="1"/>
    </xf>
    <xf numFmtId="0" fontId="6" fillId="11" borderId="19" xfId="0" applyFont="1" applyFill="1" applyBorder="1" applyAlignment="1">
      <alignment vertical="center" wrapText="1" readingOrder="1"/>
    </xf>
    <xf numFmtId="165" fontId="5" fillId="11" borderId="20" xfId="0" applyNumberFormat="1" applyFont="1" applyFill="1" applyBorder="1" applyAlignment="1">
      <alignment vertical="center" wrapText="1" readingOrder="1"/>
    </xf>
    <xf numFmtId="165" fontId="5" fillId="11" borderId="21" xfId="0" applyNumberFormat="1" applyFont="1" applyFill="1" applyBorder="1" applyAlignment="1">
      <alignment horizontal="right" vertical="center" wrapText="1" readingOrder="1"/>
    </xf>
    <xf numFmtId="165" fontId="5" fillId="11" borderId="22" xfId="0" applyNumberFormat="1" applyFont="1" applyFill="1" applyBorder="1" applyAlignment="1">
      <alignment horizontal="right" vertical="center" wrapText="1" readingOrder="1"/>
    </xf>
    <xf numFmtId="165" fontId="5" fillId="5" borderId="18" xfId="0" applyNumberFormat="1" applyFont="1" applyFill="1" applyBorder="1" applyAlignment="1">
      <alignment horizontal="right" vertical="center" wrapText="1" readingOrder="1"/>
    </xf>
    <xf numFmtId="165" fontId="5" fillId="0" borderId="24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65" fontId="5" fillId="0" borderId="25" xfId="0" applyNumberFormat="1" applyFont="1" applyBorder="1" applyAlignment="1">
      <alignment horizontal="right" vertical="center" wrapText="1" readingOrder="1"/>
    </xf>
    <xf numFmtId="165" fontId="5" fillId="5" borderId="25" xfId="0" applyNumberFormat="1" applyFont="1" applyFill="1" applyBorder="1" applyAlignment="1">
      <alignment horizontal="right" vertical="center" wrapText="1" readingOrder="1"/>
    </xf>
    <xf numFmtId="165" fontId="5" fillId="11" borderId="25" xfId="0" applyNumberFormat="1" applyFont="1" applyFill="1" applyBorder="1" applyAlignment="1">
      <alignment horizontal="right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65" fontId="5" fillId="0" borderId="17" xfId="0" applyNumberFormat="1" applyFont="1" applyBorder="1" applyAlignment="1">
      <alignment horizontal="right" vertical="center" wrapText="1" readingOrder="1"/>
    </xf>
    <xf numFmtId="165" fontId="5" fillId="5" borderId="17" xfId="0" applyNumberFormat="1" applyFont="1" applyFill="1" applyBorder="1" applyAlignment="1">
      <alignment horizontal="right" vertical="center" wrapText="1" readingOrder="1"/>
    </xf>
    <xf numFmtId="165" fontId="5" fillId="11" borderId="17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Alignment="1">
      <alignment wrapText="1" readingOrder="1"/>
    </xf>
    <xf numFmtId="43" fontId="0" fillId="0" borderId="0" xfId="1" applyFont="1" applyAlignment="1">
      <alignment wrapText="1" readingOrder="1"/>
    </xf>
    <xf numFmtId="166" fontId="1" fillId="0" borderId="0" xfId="1" applyNumberFormat="1" applyFont="1" applyAlignment="1">
      <alignment horizontal="right" vertical="top" readingOrder="1"/>
    </xf>
    <xf numFmtId="0" fontId="8" fillId="4" borderId="1" xfId="0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top" readingOrder="1"/>
    </xf>
    <xf numFmtId="0" fontId="8" fillId="4" borderId="1" xfId="0" applyFont="1" applyFill="1" applyBorder="1" applyAlignment="1">
      <alignment horizontal="center" vertical="top" readingOrder="1"/>
    </xf>
    <xf numFmtId="0" fontId="4" fillId="12" borderId="1" xfId="0" applyFont="1" applyFill="1" applyBorder="1" applyAlignment="1">
      <alignment horizontal="left" vertical="center" wrapText="1" readingOrder="1"/>
    </xf>
    <xf numFmtId="0" fontId="9" fillId="12" borderId="1" xfId="0" applyFont="1" applyFill="1" applyBorder="1" applyAlignment="1">
      <alignment horizontal="center" vertical="top" wrapText="1" readingOrder="1"/>
    </xf>
    <xf numFmtId="0" fontId="9" fillId="12" borderId="2" xfId="0" applyFont="1" applyFill="1" applyBorder="1" applyAlignment="1">
      <alignment horizontal="center" vertical="top" readingOrder="1"/>
    </xf>
    <xf numFmtId="0" fontId="9" fillId="12" borderId="1" xfId="0" applyFont="1" applyFill="1" applyBorder="1" applyAlignment="1">
      <alignment horizontal="center" vertical="top" readingOrder="1"/>
    </xf>
    <xf numFmtId="165" fontId="5" fillId="0" borderId="17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 horizontal="center" vertical="top" readingOrder="1"/>
    </xf>
    <xf numFmtId="0" fontId="11" fillId="0" borderId="0" xfId="2">
      <alignment vertical="top"/>
    </xf>
    <xf numFmtId="0" fontId="16" fillId="0" borderId="0" xfId="2" applyFont="1" applyAlignment="1">
      <alignment horizontal="left" vertical="top" wrapText="1" readingOrder="1"/>
    </xf>
    <xf numFmtId="4" fontId="12" fillId="0" borderId="0" xfId="2" applyNumberFormat="1" applyFont="1" applyAlignment="1">
      <alignment horizontal="right" vertical="top"/>
    </xf>
    <xf numFmtId="0" fontId="1" fillId="2" borderId="0" xfId="3" applyFont="1" applyFill="1" applyAlignment="1">
      <alignment horizontal="center" vertical="top" readingOrder="1"/>
    </xf>
    <xf numFmtId="0" fontId="20" fillId="0" borderId="0" xfId="3" applyAlignment="1">
      <alignment wrapText="1" readingOrder="1"/>
    </xf>
    <xf numFmtId="0" fontId="1" fillId="3" borderId="0" xfId="3" applyFont="1" applyFill="1" applyAlignment="1">
      <alignment horizontal="center" vertical="top" readingOrder="1"/>
    </xf>
    <xf numFmtId="0" fontId="1" fillId="0" borderId="0" xfId="3" applyFont="1" applyAlignment="1">
      <alignment horizontal="center" vertical="top" readingOrder="1"/>
    </xf>
    <xf numFmtId="0" fontId="4" fillId="4" borderId="1" xfId="3" applyFont="1" applyFill="1" applyBorder="1" applyAlignment="1">
      <alignment horizontal="left" vertical="center" wrapText="1" readingOrder="1"/>
    </xf>
    <xf numFmtId="0" fontId="5" fillId="0" borderId="1" xfId="3" applyFont="1" applyBorder="1" applyAlignment="1">
      <alignment horizontal="left" vertical="top" wrapText="1" readingOrder="1"/>
    </xf>
    <xf numFmtId="0" fontId="4" fillId="4" borderId="17" xfId="3" applyFont="1" applyFill="1" applyBorder="1" applyAlignment="1">
      <alignment horizontal="left" vertical="top" wrapText="1" readingOrder="1"/>
    </xf>
    <xf numFmtId="0" fontId="4" fillId="4" borderId="17" xfId="3" applyFont="1" applyFill="1" applyBorder="1" applyAlignment="1">
      <alignment horizontal="right" vertical="top" wrapText="1" readingOrder="1"/>
    </xf>
    <xf numFmtId="0" fontId="6" fillId="3" borderId="17" xfId="3" applyFont="1" applyFill="1" applyBorder="1" applyAlignment="1">
      <alignment horizontal="left" vertical="top" wrapText="1" readingOrder="1"/>
    </xf>
    <xf numFmtId="0" fontId="5" fillId="9" borderId="17" xfId="3" applyFont="1" applyFill="1" applyBorder="1" applyAlignment="1">
      <alignment horizontal="right" vertical="top" wrapText="1" readingOrder="1"/>
    </xf>
    <xf numFmtId="0" fontId="5" fillId="3" borderId="17" xfId="3" applyFont="1" applyFill="1" applyBorder="1" applyAlignment="1">
      <alignment horizontal="left" vertical="top" wrapText="1" readingOrder="1"/>
    </xf>
    <xf numFmtId="0" fontId="5" fillId="3" borderId="17" xfId="3" applyFont="1" applyFill="1" applyBorder="1" applyAlignment="1">
      <alignment horizontal="right" vertical="top" wrapText="1" readingOrder="1"/>
    </xf>
    <xf numFmtId="170" fontId="5" fillId="3" borderId="17" xfId="3" applyNumberFormat="1" applyFont="1" applyFill="1" applyBorder="1" applyAlignment="1">
      <alignment horizontal="right" vertical="top" wrapText="1" readingOrder="1"/>
    </xf>
    <xf numFmtId="170" fontId="21" fillId="3" borderId="17" xfId="3" applyNumberFormat="1" applyFont="1" applyFill="1" applyBorder="1" applyAlignment="1">
      <alignment horizontal="right" vertical="top" wrapText="1" readingOrder="1"/>
    </xf>
    <xf numFmtId="0" fontId="6" fillId="11" borderId="17" xfId="3" applyFont="1" applyFill="1" applyBorder="1" applyAlignment="1">
      <alignment horizontal="left" vertical="top" wrapText="1" readingOrder="1"/>
    </xf>
    <xf numFmtId="170" fontId="21" fillId="11" borderId="17" xfId="3" applyNumberFormat="1" applyFont="1" applyFill="1" applyBorder="1" applyAlignment="1">
      <alignment horizontal="right" vertical="top" wrapText="1" readingOrder="1"/>
    </xf>
    <xf numFmtId="0" fontId="1" fillId="2" borderId="0" xfId="4" applyFont="1" applyFill="1" applyAlignment="1">
      <alignment horizontal="center" vertical="top" readingOrder="1"/>
    </xf>
    <xf numFmtId="0" fontId="22" fillId="0" borderId="0" xfId="4" applyAlignment="1">
      <alignment wrapText="1" readingOrder="1"/>
    </xf>
    <xf numFmtId="0" fontId="1" fillId="3" borderId="0" xfId="4" applyFont="1" applyFill="1" applyAlignment="1">
      <alignment horizontal="center" vertical="top" readingOrder="1"/>
    </xf>
    <xf numFmtId="0" fontId="1" fillId="0" borderId="0" xfId="4" applyFont="1" applyAlignment="1">
      <alignment horizontal="center" vertical="top" readingOrder="1"/>
    </xf>
    <xf numFmtId="0" fontId="23" fillId="4" borderId="28" xfId="4" applyFont="1" applyFill="1" applyBorder="1" applyAlignment="1">
      <alignment horizontal="left" vertical="top" wrapText="1" readingOrder="1"/>
    </xf>
    <xf numFmtId="0" fontId="5" fillId="0" borderId="28" xfId="4" applyFont="1" applyBorder="1" applyAlignment="1">
      <alignment horizontal="left" vertical="top" wrapText="1" readingOrder="1"/>
    </xf>
    <xf numFmtId="0" fontId="23" fillId="4" borderId="16" xfId="4" applyFont="1" applyFill="1" applyBorder="1" applyAlignment="1">
      <alignment horizontal="center" vertical="center" wrapText="1" readingOrder="1"/>
    </xf>
    <xf numFmtId="0" fontId="23" fillId="4" borderId="11" xfId="4" applyFont="1" applyFill="1" applyBorder="1" applyAlignment="1">
      <alignment horizontal="center" vertical="center" wrapText="1" readingOrder="1"/>
    </xf>
    <xf numFmtId="171" fontId="10" fillId="5" borderId="22" xfId="4" applyNumberFormat="1" applyFont="1" applyFill="1" applyBorder="1" applyAlignment="1">
      <alignment horizontal="right" vertical="center" wrapText="1" readingOrder="1"/>
    </xf>
    <xf numFmtId="165" fontId="10" fillId="5" borderId="17" xfId="4" applyNumberFormat="1" applyFont="1" applyFill="1" applyBorder="1" applyAlignment="1">
      <alignment horizontal="right" vertical="center" wrapText="1" readingOrder="1"/>
    </xf>
    <xf numFmtId="171" fontId="10" fillId="11" borderId="22" xfId="4" applyNumberFormat="1" applyFont="1" applyFill="1" applyBorder="1" applyAlignment="1">
      <alignment horizontal="right" vertical="center" wrapText="1" readingOrder="1"/>
    </xf>
    <xf numFmtId="165" fontId="10" fillId="11" borderId="17" xfId="4" applyNumberFormat="1" applyFont="1" applyFill="1" applyBorder="1" applyAlignment="1">
      <alignment horizontal="right" vertical="center" wrapText="1" readingOrder="1"/>
    </xf>
    <xf numFmtId="0" fontId="24" fillId="11" borderId="18" xfId="4" applyFont="1" applyFill="1" applyBorder="1" applyAlignment="1">
      <alignment horizontal="left" vertical="center" wrapText="1" readingOrder="1"/>
    </xf>
    <xf numFmtId="0" fontId="24" fillId="11" borderId="19" xfId="4" applyFont="1" applyFill="1" applyBorder="1" applyAlignment="1">
      <alignment horizontal="left" vertical="center" wrapText="1" readingOrder="1"/>
    </xf>
    <xf numFmtId="165" fontId="10" fillId="11" borderId="18" xfId="4" applyNumberFormat="1" applyFont="1" applyFill="1" applyBorder="1" applyAlignment="1">
      <alignment horizontal="right" vertical="center" wrapText="1" readingOrder="1"/>
    </xf>
    <xf numFmtId="165" fontId="10" fillId="11" borderId="27" xfId="4" applyNumberFormat="1" applyFont="1" applyFill="1" applyBorder="1" applyAlignment="1">
      <alignment horizontal="right" vertical="center" wrapText="1" readingOrder="1"/>
    </xf>
    <xf numFmtId="165" fontId="10" fillId="11" borderId="23" xfId="4" applyNumberFormat="1" applyFont="1" applyFill="1" applyBorder="1" applyAlignment="1">
      <alignment horizontal="right" vertical="center" wrapText="1" readingOrder="1"/>
    </xf>
    <xf numFmtId="165" fontId="10" fillId="11" borderId="19" xfId="4" applyNumberFormat="1" applyFont="1" applyFill="1" applyBorder="1" applyAlignment="1">
      <alignment horizontal="right" vertical="center" wrapText="1" readingOrder="1"/>
    </xf>
    <xf numFmtId="0" fontId="24" fillId="5" borderId="18" xfId="4" applyFont="1" applyFill="1" applyBorder="1" applyAlignment="1">
      <alignment horizontal="left" vertical="center" wrapText="1" readingOrder="1"/>
    </xf>
    <xf numFmtId="0" fontId="24" fillId="5" borderId="19" xfId="4" applyFont="1" applyFill="1" applyBorder="1" applyAlignment="1">
      <alignment horizontal="left" vertical="center" wrapText="1" readingOrder="1"/>
    </xf>
    <xf numFmtId="165" fontId="10" fillId="5" borderId="18" xfId="4" applyNumberFormat="1" applyFont="1" applyFill="1" applyBorder="1" applyAlignment="1">
      <alignment horizontal="right" vertical="center" wrapText="1" readingOrder="1"/>
    </xf>
    <xf numFmtId="165" fontId="10" fillId="5" borderId="27" xfId="4" applyNumberFormat="1" applyFont="1" applyFill="1" applyBorder="1" applyAlignment="1">
      <alignment horizontal="right" vertical="center" wrapText="1" readingOrder="1"/>
    </xf>
    <xf numFmtId="165" fontId="10" fillId="5" borderId="23" xfId="4" applyNumberFormat="1" applyFont="1" applyFill="1" applyBorder="1" applyAlignment="1">
      <alignment horizontal="right" vertical="center" wrapText="1" readingOrder="1"/>
    </xf>
    <xf numFmtId="165" fontId="10" fillId="5" borderId="19" xfId="4" applyNumberFormat="1" applyFont="1" applyFill="1" applyBorder="1" applyAlignment="1">
      <alignment horizontal="right" vertical="center" wrapText="1" readingOrder="1"/>
    </xf>
    <xf numFmtId="0" fontId="5" fillId="0" borderId="29" xfId="4" applyFont="1" applyBorder="1" applyAlignment="1">
      <alignment horizontal="left" vertical="top" wrapText="1" readingOrder="1"/>
    </xf>
    <xf numFmtId="0" fontId="5" fillId="0" borderId="30" xfId="4" applyFont="1" applyBorder="1" applyAlignment="1">
      <alignment horizontal="left" vertical="top" wrapText="1" readingOrder="1"/>
    </xf>
    <xf numFmtId="0" fontId="5" fillId="0" borderId="31" xfId="4" applyFont="1" applyBorder="1" applyAlignment="1">
      <alignment horizontal="left" vertical="top" wrapText="1" readingOrder="1"/>
    </xf>
    <xf numFmtId="0" fontId="23" fillId="4" borderId="12" xfId="4" applyFont="1" applyFill="1" applyBorder="1" applyAlignment="1">
      <alignment horizontal="left" vertical="center" wrapText="1" readingOrder="1"/>
    </xf>
    <xf numFmtId="0" fontId="23" fillId="4" borderId="13" xfId="4" applyFont="1" applyFill="1" applyBorder="1" applyAlignment="1">
      <alignment horizontal="left" vertical="center" wrapText="1" readingOrder="1"/>
    </xf>
    <xf numFmtId="0" fontId="23" fillId="4" borderId="12" xfId="4" applyFont="1" applyFill="1" applyBorder="1" applyAlignment="1">
      <alignment horizontal="center" vertical="center" wrapText="1" readingOrder="1"/>
    </xf>
    <xf numFmtId="0" fontId="23" fillId="4" borderId="32" xfId="4" applyFont="1" applyFill="1" applyBorder="1" applyAlignment="1">
      <alignment horizontal="center" vertical="center" wrapText="1" readingOrder="1"/>
    </xf>
    <xf numFmtId="0" fontId="23" fillId="4" borderId="33" xfId="4" applyFont="1" applyFill="1" applyBorder="1" applyAlignment="1">
      <alignment horizontal="center" vertical="center" wrapText="1" readingOrder="1"/>
    </xf>
    <xf numFmtId="0" fontId="23" fillId="4" borderId="13" xfId="4" applyFont="1" applyFill="1" applyBorder="1" applyAlignment="1">
      <alignment horizontal="center" vertical="center" wrapText="1" readingOrder="1"/>
    </xf>
    <xf numFmtId="0" fontId="1" fillId="2" borderId="0" xfId="4" applyFont="1" applyFill="1" applyAlignment="1">
      <alignment horizontal="center" vertical="top" readingOrder="1"/>
    </xf>
    <xf numFmtId="0" fontId="2" fillId="2" borderId="0" xfId="4" applyFont="1" applyFill="1" applyAlignment="1">
      <alignment horizontal="right" vertical="center" wrapText="1" readingOrder="1"/>
    </xf>
    <xf numFmtId="0" fontId="3" fillId="3" borderId="0" xfId="4" applyFont="1" applyFill="1" applyAlignment="1">
      <alignment horizontal="left" vertical="top" wrapText="1" readingOrder="1"/>
    </xf>
    <xf numFmtId="0" fontId="6" fillId="3" borderId="0" xfId="4" applyFont="1" applyFill="1" applyAlignment="1">
      <alignment horizontal="right" vertical="top" wrapText="1" readingOrder="1"/>
    </xf>
    <xf numFmtId="0" fontId="23" fillId="4" borderId="29" xfId="4" applyFont="1" applyFill="1" applyBorder="1" applyAlignment="1">
      <alignment horizontal="left" vertical="top" wrapText="1" readingOrder="1"/>
    </xf>
    <xf numFmtId="0" fontId="23" fillId="4" borderId="30" xfId="4" applyFont="1" applyFill="1" applyBorder="1" applyAlignment="1">
      <alignment horizontal="left" vertical="top" wrapText="1" readingOrder="1"/>
    </xf>
    <xf numFmtId="0" fontId="23" fillId="4" borderId="31" xfId="4" applyFont="1" applyFill="1" applyBorder="1" applyAlignment="1">
      <alignment horizontal="left" vertical="top" wrapText="1" readingOrder="1"/>
    </xf>
    <xf numFmtId="0" fontId="5" fillId="3" borderId="18" xfId="3" applyFont="1" applyFill="1" applyBorder="1" applyAlignment="1">
      <alignment horizontal="left" vertical="top" wrapText="1" readingOrder="1"/>
    </xf>
    <xf numFmtId="0" fontId="5" fillId="3" borderId="23" xfId="3" applyFont="1" applyFill="1" applyBorder="1" applyAlignment="1">
      <alignment horizontal="left" vertical="top" wrapText="1" readingOrder="1"/>
    </xf>
    <xf numFmtId="0" fontId="5" fillId="3" borderId="27" xfId="3" applyFont="1" applyFill="1" applyBorder="1" applyAlignment="1">
      <alignment horizontal="left" vertical="top" wrapText="1" readingOrder="1"/>
    </xf>
    <xf numFmtId="0" fontId="5" fillId="11" borderId="18" xfId="3" applyFont="1" applyFill="1" applyBorder="1" applyAlignment="1">
      <alignment horizontal="left" vertical="top" wrapText="1" readingOrder="1"/>
    </xf>
    <xf numFmtId="0" fontId="5" fillId="11" borderId="23" xfId="3" applyFont="1" applyFill="1" applyBorder="1" applyAlignment="1">
      <alignment horizontal="left" vertical="top" wrapText="1" readingOrder="1"/>
    </xf>
    <xf numFmtId="0" fontId="5" fillId="11" borderId="27" xfId="3" applyFont="1" applyFill="1" applyBorder="1" applyAlignment="1">
      <alignment horizontal="left" vertical="top" wrapText="1" readingOrder="1"/>
    </xf>
    <xf numFmtId="0" fontId="21" fillId="3" borderId="18" xfId="3" applyFont="1" applyFill="1" applyBorder="1" applyAlignment="1">
      <alignment horizontal="left" vertical="top" wrapText="1" readingOrder="1"/>
    </xf>
    <xf numFmtId="0" fontId="21" fillId="3" borderId="23" xfId="3" applyFont="1" applyFill="1" applyBorder="1" applyAlignment="1">
      <alignment horizontal="left" vertical="top" wrapText="1" readingOrder="1"/>
    </xf>
    <xf numFmtId="0" fontId="21" fillId="3" borderId="27" xfId="3" applyFont="1" applyFill="1" applyBorder="1" applyAlignment="1">
      <alignment horizontal="left" vertical="top" wrapText="1" readingOrder="1"/>
    </xf>
    <xf numFmtId="0" fontId="21" fillId="11" borderId="18" xfId="3" applyFont="1" applyFill="1" applyBorder="1" applyAlignment="1">
      <alignment horizontal="left" vertical="top" wrapText="1" readingOrder="1"/>
    </xf>
    <xf numFmtId="0" fontId="21" fillId="11" borderId="23" xfId="3" applyFont="1" applyFill="1" applyBorder="1" applyAlignment="1">
      <alignment horizontal="left" vertical="top" wrapText="1" readingOrder="1"/>
    </xf>
    <xf numFmtId="0" fontId="21" fillId="11" borderId="27" xfId="3" applyFont="1" applyFill="1" applyBorder="1" applyAlignment="1">
      <alignment horizontal="left" vertical="top" wrapText="1" readingOrder="1"/>
    </xf>
    <xf numFmtId="0" fontId="5" fillId="0" borderId="2" xfId="3" applyFont="1" applyBorder="1" applyAlignment="1">
      <alignment horizontal="left" vertical="top" wrapText="1" readingOrder="1"/>
    </xf>
    <xf numFmtId="0" fontId="5" fillId="0" borderId="3" xfId="3" applyFont="1" applyBorder="1" applyAlignment="1">
      <alignment horizontal="left" vertical="top" wrapText="1" readingOrder="1"/>
    </xf>
    <xf numFmtId="0" fontId="5" fillId="0" borderId="4" xfId="3" applyFont="1" applyBorder="1" applyAlignment="1">
      <alignment horizontal="left" vertical="top" wrapText="1" readingOrder="1"/>
    </xf>
    <xf numFmtId="0" fontId="4" fillId="4" borderId="18" xfId="3" applyFont="1" applyFill="1" applyBorder="1" applyAlignment="1">
      <alignment horizontal="left" vertical="top" wrapText="1" readingOrder="1"/>
    </xf>
    <xf numFmtId="0" fontId="4" fillId="4" borderId="23" xfId="3" applyFont="1" applyFill="1" applyBorder="1" applyAlignment="1">
      <alignment horizontal="left" vertical="top" wrapText="1" readingOrder="1"/>
    </xf>
    <xf numFmtId="0" fontId="4" fillId="4" borderId="27" xfId="3" applyFont="1" applyFill="1" applyBorder="1" applyAlignment="1">
      <alignment horizontal="left" vertical="top" wrapText="1" readingOrder="1"/>
    </xf>
    <xf numFmtId="0" fontId="1" fillId="2" borderId="0" xfId="3" applyFont="1" applyFill="1" applyAlignment="1">
      <alignment horizontal="center" vertical="top" readingOrder="1"/>
    </xf>
    <xf numFmtId="0" fontId="2" fillId="2" borderId="0" xfId="3" applyFont="1" applyFill="1" applyAlignment="1">
      <alignment horizontal="right" vertical="center" wrapText="1" readingOrder="1"/>
    </xf>
    <xf numFmtId="0" fontId="3" fillId="3" borderId="0" xfId="3" applyFont="1" applyFill="1" applyAlignment="1">
      <alignment horizontal="left" vertical="top" wrapText="1" readingOrder="1"/>
    </xf>
    <xf numFmtId="0" fontId="6" fillId="3" borderId="0" xfId="3" applyFont="1" applyFill="1" applyAlignment="1">
      <alignment horizontal="right" vertical="top" wrapText="1" readingOrder="1"/>
    </xf>
    <xf numFmtId="0" fontId="4" fillId="4" borderId="2" xfId="3" applyFont="1" applyFill="1" applyBorder="1" applyAlignment="1">
      <alignment horizontal="left" vertical="center" wrapText="1" readingOrder="1"/>
    </xf>
    <xf numFmtId="0" fontId="4" fillId="4" borderId="3" xfId="3" applyFont="1" applyFill="1" applyBorder="1" applyAlignment="1">
      <alignment horizontal="left" vertical="center" wrapText="1" readingOrder="1"/>
    </xf>
    <xf numFmtId="0" fontId="4" fillId="4" borderId="4" xfId="3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6" borderId="2" xfId="0" applyFont="1" applyFill="1" applyBorder="1" applyAlignment="1">
      <alignment horizontal="left" vertical="top" wrapText="1" readingOrder="1"/>
    </xf>
    <xf numFmtId="0" fontId="5" fillId="6" borderId="3" xfId="0" applyFont="1" applyFill="1" applyBorder="1" applyAlignment="1">
      <alignment horizontal="left" vertical="top" wrapText="1" readingOrder="1"/>
    </xf>
    <xf numFmtId="0" fontId="5" fillId="6" borderId="4" xfId="0" applyFont="1" applyFill="1" applyBorder="1" applyAlignment="1">
      <alignment horizontal="left" vertical="top" wrapText="1" readingOrder="1"/>
    </xf>
    <xf numFmtId="0" fontId="6" fillId="10" borderId="2" xfId="0" applyFont="1" applyFill="1" applyBorder="1" applyAlignment="1">
      <alignment horizontal="left" vertical="top" wrapText="1" readingOrder="1"/>
    </xf>
    <xf numFmtId="0" fontId="6" fillId="10" borderId="3" xfId="0" applyFont="1" applyFill="1" applyBorder="1" applyAlignment="1">
      <alignment horizontal="left" vertical="top" wrapText="1" readingOrder="1"/>
    </xf>
    <xf numFmtId="0" fontId="6" fillId="10" borderId="4" xfId="0" applyFont="1" applyFill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3" xfId="0" applyFont="1" applyFill="1" applyBorder="1" applyAlignment="1">
      <alignment horizontal="left" vertical="top" wrapText="1" readingOrder="1"/>
    </xf>
    <xf numFmtId="0" fontId="5" fillId="5" borderId="4" xfId="0" applyFont="1" applyFill="1" applyBorder="1" applyAlignment="1">
      <alignment horizontal="left" vertical="top" wrapText="1" readingOrder="1"/>
    </xf>
    <xf numFmtId="0" fontId="6" fillId="7" borderId="2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4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center" vertical="top" readingOrder="1"/>
    </xf>
    <xf numFmtId="0" fontId="3" fillId="3" borderId="0" xfId="0" applyFont="1" applyFill="1" applyAlignment="1">
      <alignment horizontal="left" vertical="top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9" fillId="12" borderId="2" xfId="0" applyFont="1" applyFill="1" applyBorder="1" applyAlignment="1">
      <alignment horizontal="center" vertical="center" wrapText="1" readingOrder="1"/>
    </xf>
    <xf numFmtId="0" fontId="9" fillId="12" borderId="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12" fillId="0" borderId="0" xfId="2" applyFont="1" applyAlignment="1">
      <alignment horizontal="left" vertical="top"/>
    </xf>
    <xf numFmtId="4" fontId="12" fillId="0" borderId="0" xfId="2" applyNumberFormat="1" applyFont="1" applyAlignment="1">
      <alignment horizontal="right" vertical="top"/>
    </xf>
    <xf numFmtId="0" fontId="16" fillId="0" borderId="0" xfId="2" applyFont="1" applyAlignment="1">
      <alignment horizontal="right" vertical="top" wrapText="1" readingOrder="1"/>
    </xf>
    <xf numFmtId="4" fontId="19" fillId="0" borderId="26" xfId="2" applyNumberFormat="1" applyFont="1" applyBorder="1" applyAlignment="1">
      <alignment horizontal="right" vertical="top"/>
    </xf>
    <xf numFmtId="0" fontId="12" fillId="0" borderId="0" xfId="2" applyFont="1" applyAlignment="1">
      <alignment horizontal="right" vertical="top"/>
    </xf>
    <xf numFmtId="169" fontId="12" fillId="0" borderId="0" xfId="2" applyNumberFormat="1" applyFont="1" applyAlignment="1">
      <alignment horizontal="left" vertical="top"/>
    </xf>
    <xf numFmtId="14" fontId="12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 wrapText="1" readingOrder="1"/>
    </xf>
    <xf numFmtId="3" fontId="12" fillId="0" borderId="0" xfId="2" applyNumberFormat="1" applyFont="1" applyAlignment="1">
      <alignment horizontal="right" vertical="top"/>
    </xf>
    <xf numFmtId="4" fontId="12" fillId="0" borderId="26" xfId="2" applyNumberFormat="1" applyFont="1" applyBorder="1" applyAlignment="1">
      <alignment horizontal="right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center" vertical="top" wrapText="1" readingOrder="1"/>
    </xf>
    <xf numFmtId="168" fontId="12" fillId="0" borderId="0" xfId="2" applyNumberFormat="1" applyFont="1" applyAlignment="1">
      <alignment horizontal="right" vertical="top"/>
    </xf>
    <xf numFmtId="39" fontId="12" fillId="0" borderId="0" xfId="2" applyNumberFormat="1" applyFont="1" applyAlignment="1">
      <alignment horizontal="right" vertical="top"/>
    </xf>
    <xf numFmtId="0" fontId="11" fillId="0" borderId="0" xfId="2">
      <alignment vertical="top"/>
    </xf>
    <xf numFmtId="0" fontId="17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/>
    </xf>
    <xf numFmtId="167" fontId="12" fillId="0" borderId="0" xfId="2" applyNumberFormat="1" applyFont="1" applyAlignment="1">
      <alignment horizontal="right" vertical="top"/>
    </xf>
    <xf numFmtId="0" fontId="13" fillId="0" borderId="0" xfId="2" applyFont="1" applyAlignment="1">
      <alignment horizontal="left" vertical="top" wrapText="1" readingOrder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FD3D81-DBD1-4EAE-B541-3D504395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400" y="0"/>
          <a:ext cx="2975580" cy="385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C8CF76-B896-491A-B9FA-08927090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780" y="0"/>
          <a:ext cx="2974980" cy="385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73785</xdr:colOff>
      <xdr:row>0</xdr:row>
      <xdr:rowOff>0</xdr:rowOff>
    </xdr:from>
    <xdr:to>
      <xdr:col>1</xdr:col>
      <xdr:colOff>922530</xdr:colOff>
      <xdr:row>1</xdr:row>
      <xdr:rowOff>2595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C7A12-AB19-4A1C-8D89-4916CD04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785" y="0"/>
          <a:ext cx="1734570" cy="316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workbookViewId="0">
      <pane ySplit="4" topLeftCell="A5" activePane="bottomLeft" state="frozenSplit"/>
      <selection pane="bottomLeft" activeCell="P7" sqref="P7"/>
    </sheetView>
  </sheetViews>
  <sheetFormatPr defaultColWidth="8.86328125" defaultRowHeight="15" customHeight="1" x14ac:dyDescent="0.45"/>
  <cols>
    <col min="1" max="1" width="0.53125" style="93" customWidth="1"/>
    <col min="2" max="2" width="35.1328125" style="93" customWidth="1"/>
    <col min="3" max="3" width="10" style="93" customWidth="1"/>
    <col min="4" max="4" width="1" style="93" customWidth="1"/>
    <col min="5" max="5" width="12.86328125" style="93" customWidth="1"/>
    <col min="6" max="6" width="4.86328125" style="93" customWidth="1"/>
    <col min="7" max="7" width="5.46484375" style="93" customWidth="1"/>
    <col min="8" max="8" width="2.1328125" style="93" customWidth="1"/>
    <col min="9" max="9" width="11.6640625" style="93" customWidth="1"/>
    <col min="10" max="10" width="1.6640625" style="93" customWidth="1"/>
    <col min="11" max="11" width="15" style="93" customWidth="1"/>
    <col min="12" max="12" width="21.33203125" style="93" customWidth="1"/>
    <col min="13" max="13" width="7.19921875" style="93" customWidth="1"/>
    <col min="14" max="14" width="15.1328125" style="93" customWidth="1"/>
    <col min="15" max="16384" width="8.86328125" style="93"/>
  </cols>
  <sheetData>
    <row r="1" spans="1:14" ht="30.95" customHeight="1" x14ac:dyDescent="0.45">
      <c r="A1" s="125"/>
      <c r="B1" s="125"/>
      <c r="C1" s="125"/>
      <c r="D1" s="125"/>
      <c r="E1" s="92"/>
      <c r="F1" s="92"/>
      <c r="G1" s="126" t="s">
        <v>445</v>
      </c>
      <c r="H1" s="126"/>
      <c r="I1" s="126"/>
      <c r="J1" s="126"/>
      <c r="K1" s="126"/>
      <c r="L1" s="126"/>
      <c r="M1" s="126"/>
      <c r="N1" s="126"/>
    </row>
    <row r="2" spans="1:14" ht="5.45" customHeight="1" x14ac:dyDescent="0.4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 customHeight="1" x14ac:dyDescent="0.45">
      <c r="A3" s="127" t="s">
        <v>1</v>
      </c>
      <c r="B3" s="127"/>
      <c r="C3" s="127"/>
      <c r="D3" s="127"/>
      <c r="E3" s="127"/>
      <c r="F3" s="127"/>
      <c r="G3" s="127"/>
      <c r="H3" s="94"/>
      <c r="I3" s="94"/>
      <c r="J3" s="128" t="s">
        <v>446</v>
      </c>
      <c r="K3" s="128"/>
      <c r="L3" s="128"/>
      <c r="M3" s="128"/>
      <c r="N3" s="128"/>
    </row>
    <row r="4" spans="1:14" ht="6.95" customHeight="1" thickBot="1" x14ac:dyDescent="0.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.95" customHeight="1" thickBot="1" x14ac:dyDescent="0.5">
      <c r="A5" s="95"/>
      <c r="B5" s="96" t="s">
        <v>375</v>
      </c>
      <c r="C5" s="129" t="s">
        <v>376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95"/>
    </row>
    <row r="6" spans="1:14" ht="18.95" customHeight="1" thickBot="1" x14ac:dyDescent="0.5">
      <c r="A6" s="95"/>
      <c r="B6" s="97" t="s">
        <v>377</v>
      </c>
      <c r="C6" s="116" t="s">
        <v>378</v>
      </c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95"/>
    </row>
    <row r="7" spans="1:14" ht="18.95" customHeight="1" thickBot="1" x14ac:dyDescent="0.5">
      <c r="A7" s="95"/>
      <c r="B7" s="97" t="s">
        <v>379</v>
      </c>
      <c r="C7" s="116" t="s">
        <v>378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95"/>
    </row>
    <row r="8" spans="1:14" ht="18.95" customHeight="1" thickBot="1" x14ac:dyDescent="0.5">
      <c r="A8" s="95"/>
      <c r="B8" s="97" t="s">
        <v>380</v>
      </c>
      <c r="C8" s="116" t="s">
        <v>378</v>
      </c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95"/>
    </row>
    <row r="9" spans="1:14" ht="7.8" customHeight="1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8" customHeight="1" thickBot="1" x14ac:dyDescent="0.5">
      <c r="A10" s="95"/>
      <c r="B10" s="119" t="s">
        <v>4</v>
      </c>
      <c r="C10" s="120"/>
      <c r="D10" s="121" t="s">
        <v>447</v>
      </c>
      <c r="E10" s="122"/>
      <c r="F10" s="122"/>
      <c r="G10" s="122"/>
      <c r="H10" s="122"/>
      <c r="I10" s="122"/>
      <c r="J10" s="122"/>
      <c r="K10" s="123"/>
      <c r="L10" s="121" t="s">
        <v>448</v>
      </c>
      <c r="M10" s="122"/>
      <c r="N10" s="123"/>
    </row>
    <row r="11" spans="1:14" ht="15.75" customHeight="1" thickTop="1" thickBot="1" x14ac:dyDescent="0.5">
      <c r="A11" s="95"/>
      <c r="B11" s="119" t="s">
        <v>383</v>
      </c>
      <c r="C11" s="120"/>
      <c r="D11" s="121" t="s">
        <v>2</v>
      </c>
      <c r="E11" s="123"/>
      <c r="F11" s="121" t="s">
        <v>3</v>
      </c>
      <c r="G11" s="122"/>
      <c r="H11" s="124"/>
      <c r="I11" s="121" t="s">
        <v>449</v>
      </c>
      <c r="J11" s="123"/>
      <c r="K11" s="98" t="s">
        <v>450</v>
      </c>
      <c r="L11" s="99" t="s">
        <v>451</v>
      </c>
      <c r="M11" s="121" t="s">
        <v>452</v>
      </c>
      <c r="N11" s="123"/>
    </row>
    <row r="12" spans="1:14" ht="14.25" customHeight="1" thickTop="1" x14ac:dyDescent="0.45">
      <c r="A12" s="95"/>
      <c r="B12" s="110" t="s">
        <v>54</v>
      </c>
      <c r="C12" s="111"/>
      <c r="D12" s="112">
        <v>666887.38</v>
      </c>
      <c r="E12" s="113"/>
      <c r="F12" s="112">
        <v>683917.38</v>
      </c>
      <c r="G12" s="114"/>
      <c r="H12" s="115"/>
      <c r="I12" s="112">
        <v>-17030</v>
      </c>
      <c r="J12" s="113"/>
      <c r="K12" s="100">
        <v>-2.49006685573629E-2</v>
      </c>
      <c r="L12" s="101">
        <v>855444.51</v>
      </c>
      <c r="M12" s="112">
        <v>188557.13</v>
      </c>
      <c r="N12" s="113"/>
    </row>
    <row r="13" spans="1:14" ht="14.25" customHeight="1" x14ac:dyDescent="0.45">
      <c r="A13" s="95"/>
      <c r="B13" s="110" t="s">
        <v>64</v>
      </c>
      <c r="C13" s="111"/>
      <c r="D13" s="112">
        <v>66336.08</v>
      </c>
      <c r="E13" s="113"/>
      <c r="F13" s="112">
        <v>102922.34</v>
      </c>
      <c r="G13" s="114"/>
      <c r="H13" s="115"/>
      <c r="I13" s="112">
        <v>-36586.26</v>
      </c>
      <c r="J13" s="113"/>
      <c r="K13" s="100">
        <v>-0.35547442858372602</v>
      </c>
      <c r="L13" s="101">
        <v>169654.65</v>
      </c>
      <c r="M13" s="112">
        <v>103318.57</v>
      </c>
      <c r="N13" s="113"/>
    </row>
    <row r="14" spans="1:14" ht="14.25" customHeight="1" x14ac:dyDescent="0.45">
      <c r="A14" s="95"/>
      <c r="B14" s="110" t="s">
        <v>74</v>
      </c>
      <c r="C14" s="111"/>
      <c r="D14" s="112">
        <v>24607.24</v>
      </c>
      <c r="E14" s="113"/>
      <c r="F14" s="112">
        <v>137124.82999999999</v>
      </c>
      <c r="G14" s="114"/>
      <c r="H14" s="115"/>
      <c r="I14" s="112">
        <v>-112517.59</v>
      </c>
      <c r="J14" s="113"/>
      <c r="K14" s="100">
        <v>-0.82054861982326599</v>
      </c>
      <c r="L14" s="101">
        <v>223477.18</v>
      </c>
      <c r="M14" s="112">
        <v>198869.94</v>
      </c>
      <c r="N14" s="113"/>
    </row>
    <row r="15" spans="1:14" ht="14.25" customHeight="1" x14ac:dyDescent="0.45">
      <c r="A15" s="95"/>
      <c r="B15" s="110" t="s">
        <v>85</v>
      </c>
      <c r="C15" s="111"/>
      <c r="D15" s="112">
        <v>45298.83</v>
      </c>
      <c r="E15" s="113"/>
      <c r="F15" s="112">
        <v>46440.42</v>
      </c>
      <c r="G15" s="114"/>
      <c r="H15" s="115"/>
      <c r="I15" s="112">
        <v>-1141.5899999999999</v>
      </c>
      <c r="J15" s="113"/>
      <c r="K15" s="100">
        <v>-2.4581819027476502E-2</v>
      </c>
      <c r="L15" s="101">
        <v>52707.13</v>
      </c>
      <c r="M15" s="112">
        <v>7408.3</v>
      </c>
      <c r="N15" s="113"/>
    </row>
    <row r="16" spans="1:14" ht="16.05" customHeight="1" x14ac:dyDescent="0.45">
      <c r="A16" s="95"/>
      <c r="B16" s="104" t="s">
        <v>86</v>
      </c>
      <c r="C16" s="105"/>
      <c r="D16" s="106">
        <v>803129.53</v>
      </c>
      <c r="E16" s="107"/>
      <c r="F16" s="106">
        <v>970404.97</v>
      </c>
      <c r="G16" s="108"/>
      <c r="H16" s="109"/>
      <c r="I16" s="106">
        <v>-167275.44</v>
      </c>
      <c r="J16" s="107"/>
      <c r="K16" s="102">
        <v>-0.17237694073227999</v>
      </c>
      <c r="L16" s="103">
        <v>1301283.47</v>
      </c>
      <c r="M16" s="106">
        <v>498153.94</v>
      </c>
      <c r="N16" s="107"/>
    </row>
    <row r="17" spans="1:14" ht="14.25" customHeight="1" x14ac:dyDescent="0.45">
      <c r="A17" s="95"/>
      <c r="B17" s="110" t="s">
        <v>93</v>
      </c>
      <c r="C17" s="111"/>
      <c r="D17" s="112">
        <v>252635.31</v>
      </c>
      <c r="E17" s="113"/>
      <c r="F17" s="112">
        <v>247724.62</v>
      </c>
      <c r="G17" s="114"/>
      <c r="H17" s="115"/>
      <c r="I17" s="112">
        <v>-4910.6899999999996</v>
      </c>
      <c r="J17" s="113"/>
      <c r="K17" s="100">
        <v>-1.9823181079054598E-2</v>
      </c>
      <c r="L17" s="101">
        <v>334779.76</v>
      </c>
      <c r="M17" s="112">
        <v>82144.45</v>
      </c>
      <c r="N17" s="113"/>
    </row>
    <row r="18" spans="1:14" ht="14.25" customHeight="1" x14ac:dyDescent="0.45">
      <c r="A18" s="95"/>
      <c r="B18" s="110" t="s">
        <v>102</v>
      </c>
      <c r="C18" s="111"/>
      <c r="D18" s="112">
        <v>202627.38</v>
      </c>
      <c r="E18" s="113"/>
      <c r="F18" s="112">
        <v>211044.16</v>
      </c>
      <c r="G18" s="114"/>
      <c r="H18" s="115"/>
      <c r="I18" s="112">
        <v>8416.7800000000007</v>
      </c>
      <c r="J18" s="113"/>
      <c r="K18" s="100">
        <v>3.9881605821265098E-2</v>
      </c>
      <c r="L18" s="101">
        <v>288161.44</v>
      </c>
      <c r="M18" s="112">
        <v>85534.06</v>
      </c>
      <c r="N18" s="113"/>
    </row>
    <row r="19" spans="1:14" ht="14.25" customHeight="1" x14ac:dyDescent="0.45">
      <c r="A19" s="95"/>
      <c r="B19" s="110" t="s">
        <v>119</v>
      </c>
      <c r="C19" s="111"/>
      <c r="D19" s="112">
        <v>100129.58</v>
      </c>
      <c r="E19" s="113"/>
      <c r="F19" s="112">
        <v>106711.19</v>
      </c>
      <c r="G19" s="114"/>
      <c r="H19" s="115"/>
      <c r="I19" s="112">
        <v>6581.61</v>
      </c>
      <c r="J19" s="113"/>
      <c r="K19" s="100">
        <v>6.16768494475603E-2</v>
      </c>
      <c r="L19" s="101">
        <v>151464.74</v>
      </c>
      <c r="M19" s="112">
        <v>51335.16</v>
      </c>
      <c r="N19" s="113"/>
    </row>
    <row r="20" spans="1:14" ht="11.55" customHeight="1" x14ac:dyDescent="0.45">
      <c r="A20" s="95"/>
      <c r="B20" s="104" t="s">
        <v>120</v>
      </c>
      <c r="C20" s="105"/>
      <c r="D20" s="106">
        <v>555392.27</v>
      </c>
      <c r="E20" s="107"/>
      <c r="F20" s="106">
        <v>565479.97</v>
      </c>
      <c r="G20" s="108"/>
      <c r="H20" s="109"/>
      <c r="I20" s="106">
        <v>10087.700000000001</v>
      </c>
      <c r="J20" s="107"/>
      <c r="K20" s="102">
        <v>1.7839181819295901E-2</v>
      </c>
      <c r="L20" s="103">
        <v>774405.94</v>
      </c>
      <c r="M20" s="106">
        <v>219013.67</v>
      </c>
      <c r="N20" s="107"/>
    </row>
    <row r="21" spans="1:14" ht="14.25" customHeight="1" x14ac:dyDescent="0.45">
      <c r="A21" s="95"/>
      <c r="B21" s="110" t="s">
        <v>137</v>
      </c>
      <c r="C21" s="111"/>
      <c r="D21" s="112">
        <v>49822.65</v>
      </c>
      <c r="E21" s="113"/>
      <c r="F21" s="112">
        <v>55608.69</v>
      </c>
      <c r="G21" s="114"/>
      <c r="H21" s="115"/>
      <c r="I21" s="112">
        <v>5786.04</v>
      </c>
      <c r="J21" s="113"/>
      <c r="K21" s="100">
        <v>0.10404920525910601</v>
      </c>
      <c r="L21" s="101">
        <v>70882.02</v>
      </c>
      <c r="M21" s="112">
        <v>21059.37</v>
      </c>
      <c r="N21" s="113"/>
    </row>
    <row r="22" spans="1:14" ht="14.25" customHeight="1" x14ac:dyDescent="0.45">
      <c r="A22" s="95"/>
      <c r="B22" s="110" t="s">
        <v>182</v>
      </c>
      <c r="C22" s="111"/>
      <c r="D22" s="112">
        <v>345013.82</v>
      </c>
      <c r="E22" s="113"/>
      <c r="F22" s="112">
        <v>345402.68</v>
      </c>
      <c r="G22" s="114"/>
      <c r="H22" s="115"/>
      <c r="I22" s="112">
        <v>388.86</v>
      </c>
      <c r="J22" s="113"/>
      <c r="K22" s="100">
        <v>1.12581639493938E-3</v>
      </c>
      <c r="L22" s="101">
        <v>473795</v>
      </c>
      <c r="M22" s="112">
        <v>128781.18</v>
      </c>
      <c r="N22" s="113"/>
    </row>
    <row r="23" spans="1:14" ht="14.25" customHeight="1" x14ac:dyDescent="0.45">
      <c r="A23" s="95"/>
      <c r="B23" s="110" t="s">
        <v>185</v>
      </c>
      <c r="C23" s="111"/>
      <c r="D23" s="112">
        <v>71.25</v>
      </c>
      <c r="E23" s="113"/>
      <c r="F23" s="112">
        <v>71.150000000000006</v>
      </c>
      <c r="G23" s="114"/>
      <c r="H23" s="115"/>
      <c r="I23" s="112">
        <v>-0.1</v>
      </c>
      <c r="J23" s="113"/>
      <c r="K23" s="100">
        <v>-1.40548137737175E-3</v>
      </c>
      <c r="L23" s="101">
        <v>71</v>
      </c>
      <c r="M23" s="112">
        <v>-0.25</v>
      </c>
      <c r="N23" s="113"/>
    </row>
    <row r="24" spans="1:14" ht="14.25" customHeight="1" x14ac:dyDescent="0.45">
      <c r="A24" s="95"/>
      <c r="B24" s="110" t="s">
        <v>192</v>
      </c>
      <c r="C24" s="111"/>
      <c r="D24" s="112">
        <v>51616.49</v>
      </c>
      <c r="E24" s="113"/>
      <c r="F24" s="112">
        <v>54774.03</v>
      </c>
      <c r="G24" s="114"/>
      <c r="H24" s="115"/>
      <c r="I24" s="112">
        <v>3157.54</v>
      </c>
      <c r="J24" s="113"/>
      <c r="K24" s="100">
        <v>5.7646662113414002E-2</v>
      </c>
      <c r="L24" s="101">
        <v>75735.990000000005</v>
      </c>
      <c r="M24" s="112">
        <v>24119.5</v>
      </c>
      <c r="N24" s="113"/>
    </row>
    <row r="25" spans="1:14" ht="11.55" customHeight="1" x14ac:dyDescent="0.45">
      <c r="A25" s="95"/>
      <c r="B25" s="104" t="s">
        <v>193</v>
      </c>
      <c r="C25" s="105"/>
      <c r="D25" s="106">
        <v>446524.21</v>
      </c>
      <c r="E25" s="107"/>
      <c r="F25" s="106">
        <v>455856.55</v>
      </c>
      <c r="G25" s="108"/>
      <c r="H25" s="109"/>
      <c r="I25" s="106">
        <v>9332.34</v>
      </c>
      <c r="J25" s="107"/>
      <c r="K25" s="102">
        <v>2.0472098075589799E-2</v>
      </c>
      <c r="L25" s="103">
        <v>620484.01</v>
      </c>
      <c r="M25" s="106">
        <v>173959.8</v>
      </c>
      <c r="N25" s="107"/>
    </row>
    <row r="26" spans="1:14" ht="15.75" customHeight="1" x14ac:dyDescent="0.45">
      <c r="A26" s="95"/>
      <c r="B26" s="104" t="s">
        <v>194</v>
      </c>
      <c r="C26" s="105"/>
      <c r="D26" s="106">
        <v>1001916.48</v>
      </c>
      <c r="E26" s="107"/>
      <c r="F26" s="106">
        <v>1021336.52</v>
      </c>
      <c r="G26" s="108"/>
      <c r="H26" s="109"/>
      <c r="I26" s="106">
        <v>19420.04</v>
      </c>
      <c r="J26" s="107"/>
      <c r="K26" s="102">
        <v>1.9014340151079698E-2</v>
      </c>
      <c r="L26" s="103">
        <v>1394889.95</v>
      </c>
      <c r="M26" s="106">
        <v>392973.47</v>
      </c>
      <c r="N26" s="107"/>
    </row>
    <row r="27" spans="1:14" ht="18.75" customHeight="1" x14ac:dyDescent="0.45">
      <c r="A27" s="95"/>
      <c r="B27" s="104" t="s">
        <v>195</v>
      </c>
      <c r="C27" s="105"/>
      <c r="D27" s="106">
        <v>-198786.95</v>
      </c>
      <c r="E27" s="107"/>
      <c r="F27" s="106">
        <v>-50931.55</v>
      </c>
      <c r="G27" s="108"/>
      <c r="H27" s="109"/>
      <c r="I27" s="106">
        <v>-147855.4</v>
      </c>
      <c r="J27" s="107"/>
      <c r="K27" s="102">
        <v>-2.90302180082876</v>
      </c>
      <c r="L27" s="103">
        <v>-93606.48</v>
      </c>
      <c r="M27" s="106">
        <v>105180.47</v>
      </c>
      <c r="N27" s="107"/>
    </row>
  </sheetData>
  <mergeCells count="96">
    <mergeCell ref="C6:M6"/>
    <mergeCell ref="A1:D1"/>
    <mergeCell ref="G1:N1"/>
    <mergeCell ref="A3:G3"/>
    <mergeCell ref="J3:N3"/>
    <mergeCell ref="C5:M5"/>
    <mergeCell ref="B11:C11"/>
    <mergeCell ref="D11:E11"/>
    <mergeCell ref="F11:H11"/>
    <mergeCell ref="I11:J11"/>
    <mergeCell ref="M11:N11"/>
    <mergeCell ref="C7:M7"/>
    <mergeCell ref="C8:M8"/>
    <mergeCell ref="B10:C10"/>
    <mergeCell ref="D10:K10"/>
    <mergeCell ref="L10:N10"/>
    <mergeCell ref="B13:C13"/>
    <mergeCell ref="D13:E13"/>
    <mergeCell ref="F13:H13"/>
    <mergeCell ref="I13:J13"/>
    <mergeCell ref="M13:N13"/>
    <mergeCell ref="B12:C12"/>
    <mergeCell ref="D12:E12"/>
    <mergeCell ref="F12:H12"/>
    <mergeCell ref="I12:J12"/>
    <mergeCell ref="M12:N12"/>
    <mergeCell ref="B15:C15"/>
    <mergeCell ref="D15:E15"/>
    <mergeCell ref="F15:H15"/>
    <mergeCell ref="I15:J15"/>
    <mergeCell ref="M15:N15"/>
    <mergeCell ref="B14:C14"/>
    <mergeCell ref="D14:E14"/>
    <mergeCell ref="F14:H14"/>
    <mergeCell ref="I14:J14"/>
    <mergeCell ref="M14:N14"/>
    <mergeCell ref="B17:C17"/>
    <mergeCell ref="D17:E17"/>
    <mergeCell ref="F17:H17"/>
    <mergeCell ref="I17:J17"/>
    <mergeCell ref="M17:N17"/>
    <mergeCell ref="B16:C16"/>
    <mergeCell ref="D16:E16"/>
    <mergeCell ref="F16:H16"/>
    <mergeCell ref="I16:J16"/>
    <mergeCell ref="M16:N16"/>
    <mergeCell ref="B19:C19"/>
    <mergeCell ref="D19:E19"/>
    <mergeCell ref="F19:H19"/>
    <mergeCell ref="I19:J19"/>
    <mergeCell ref="M19:N19"/>
    <mergeCell ref="B18:C18"/>
    <mergeCell ref="D18:E18"/>
    <mergeCell ref="F18:H18"/>
    <mergeCell ref="I18:J18"/>
    <mergeCell ref="M18:N18"/>
    <mergeCell ref="B21:C21"/>
    <mergeCell ref="D21:E21"/>
    <mergeCell ref="F21:H21"/>
    <mergeCell ref="I21:J21"/>
    <mergeCell ref="M21:N21"/>
    <mergeCell ref="B20:C20"/>
    <mergeCell ref="D20:E20"/>
    <mergeCell ref="F20:H20"/>
    <mergeCell ref="I20:J20"/>
    <mergeCell ref="M20:N20"/>
    <mergeCell ref="B23:C23"/>
    <mergeCell ref="D23:E23"/>
    <mergeCell ref="F23:H23"/>
    <mergeCell ref="I23:J23"/>
    <mergeCell ref="M23:N23"/>
    <mergeCell ref="B22:C22"/>
    <mergeCell ref="D22:E22"/>
    <mergeCell ref="F22:H22"/>
    <mergeCell ref="I22:J22"/>
    <mergeCell ref="M22:N22"/>
    <mergeCell ref="B25:C25"/>
    <mergeCell ref="D25:E25"/>
    <mergeCell ref="F25:H25"/>
    <mergeCell ref="I25:J25"/>
    <mergeCell ref="M25:N25"/>
    <mergeCell ref="B24:C24"/>
    <mergeCell ref="D24:E24"/>
    <mergeCell ref="F24:H24"/>
    <mergeCell ref="I24:J24"/>
    <mergeCell ref="M24:N24"/>
    <mergeCell ref="B27:C27"/>
    <mergeCell ref="D27:E27"/>
    <mergeCell ref="F27:H27"/>
    <mergeCell ref="I27:J27"/>
    <mergeCell ref="M27:N27"/>
    <mergeCell ref="B26:C26"/>
    <mergeCell ref="D26:E26"/>
    <mergeCell ref="F26:H26"/>
    <mergeCell ref="I26:J26"/>
    <mergeCell ref="M26:N26"/>
  </mergeCells>
  <pageMargins left="0.20000000298023199" right="0.20000000298023199" top="0.20000000298023199" bottom="0.20000000298023199" header="0" footer="0"/>
  <pageSetup scale="93" orientation="landscape" r:id="rId1"/>
  <headerFooter>
    <oddFooter>&amp;L&amp;"Verdana"&amp;9 Report run at 4/17/2020 2:45:06 PM&amp;R&amp;"Verdana"&amp;9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workbookViewId="0">
      <pane ySplit="4" topLeftCell="A5" activePane="bottomLeft" state="frozenSplit"/>
      <selection pane="bottomLeft" activeCell="M21" sqref="M21"/>
    </sheetView>
  </sheetViews>
  <sheetFormatPr defaultColWidth="8.86328125" defaultRowHeight="15" customHeight="1" x14ac:dyDescent="0.45"/>
  <cols>
    <col min="1" max="1" width="0.46484375" style="77" customWidth="1"/>
    <col min="2" max="2" width="43.33203125" style="77" customWidth="1"/>
    <col min="3" max="3" width="2.796875" style="77" customWidth="1"/>
    <col min="4" max="4" width="17.796875" style="77" customWidth="1"/>
    <col min="5" max="5" width="3.86328125" style="77" customWidth="1"/>
    <col min="6" max="6" width="18.6640625" style="77" customWidth="1"/>
    <col min="7" max="7" width="4.86328125" style="77" customWidth="1"/>
    <col min="8" max="8" width="21.53125" style="77" customWidth="1"/>
    <col min="9" max="9" width="16.46484375" style="77" customWidth="1"/>
    <col min="10" max="10" width="6.33203125" style="77" customWidth="1"/>
    <col min="11" max="11" width="7.86328125" style="77" customWidth="1"/>
    <col min="12" max="16384" width="8.86328125" style="77"/>
  </cols>
  <sheetData>
    <row r="1" spans="1:11" ht="30.95" customHeight="1" x14ac:dyDescent="0.45">
      <c r="A1" s="150"/>
      <c r="B1" s="150"/>
      <c r="C1" s="150"/>
      <c r="D1" s="76"/>
      <c r="E1" s="151" t="s">
        <v>373</v>
      </c>
      <c r="F1" s="151"/>
      <c r="G1" s="151"/>
      <c r="H1" s="151"/>
      <c r="I1" s="151"/>
      <c r="J1" s="151"/>
      <c r="K1" s="151"/>
    </row>
    <row r="2" spans="1:11" ht="5.45" customHeigh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customHeight="1" x14ac:dyDescent="0.45">
      <c r="A3" s="152" t="s">
        <v>1</v>
      </c>
      <c r="B3" s="152"/>
      <c r="C3" s="152"/>
      <c r="D3" s="152"/>
      <c r="E3" s="152"/>
      <c r="F3" s="152"/>
      <c r="G3" s="78"/>
      <c r="H3" s="153" t="s">
        <v>374</v>
      </c>
      <c r="I3" s="153"/>
      <c r="J3" s="153"/>
      <c r="K3" s="153"/>
    </row>
    <row r="4" spans="1:11" ht="6.95" customHeight="1" x14ac:dyDescent="0.4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3.6" customHeight="1" x14ac:dyDescent="0.4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 customHeight="1" x14ac:dyDescent="0.45">
      <c r="A6" s="79"/>
      <c r="B6" s="80" t="s">
        <v>375</v>
      </c>
      <c r="C6" s="154" t="s">
        <v>376</v>
      </c>
      <c r="D6" s="155"/>
      <c r="E6" s="155"/>
      <c r="F6" s="155"/>
      <c r="G6" s="155"/>
      <c r="H6" s="155"/>
      <c r="I6" s="155"/>
      <c r="J6" s="156"/>
      <c r="K6" s="79"/>
    </row>
    <row r="7" spans="1:11" ht="15" customHeight="1" x14ac:dyDescent="0.45">
      <c r="A7" s="79"/>
      <c r="B7" s="81" t="s">
        <v>377</v>
      </c>
      <c r="C7" s="144" t="s">
        <v>378</v>
      </c>
      <c r="D7" s="145"/>
      <c r="E7" s="145"/>
      <c r="F7" s="145"/>
      <c r="G7" s="145"/>
      <c r="H7" s="145"/>
      <c r="I7" s="145"/>
      <c r="J7" s="146"/>
      <c r="K7" s="79"/>
    </row>
    <row r="8" spans="1:11" ht="15" customHeight="1" x14ac:dyDescent="0.45">
      <c r="A8" s="79"/>
      <c r="B8" s="81" t="s">
        <v>379</v>
      </c>
      <c r="C8" s="144" t="s">
        <v>378</v>
      </c>
      <c r="D8" s="145"/>
      <c r="E8" s="145"/>
      <c r="F8" s="145"/>
      <c r="G8" s="145"/>
      <c r="H8" s="145"/>
      <c r="I8" s="145"/>
      <c r="J8" s="146"/>
      <c r="K8" s="79"/>
    </row>
    <row r="9" spans="1:11" ht="15" customHeight="1" x14ac:dyDescent="0.45">
      <c r="A9" s="79"/>
      <c r="B9" s="81" t="s">
        <v>380</v>
      </c>
      <c r="C9" s="144" t="s">
        <v>378</v>
      </c>
      <c r="D9" s="145"/>
      <c r="E9" s="145"/>
      <c r="F9" s="145"/>
      <c r="G9" s="145"/>
      <c r="H9" s="145"/>
      <c r="I9" s="145"/>
      <c r="J9" s="146"/>
      <c r="K9" s="79"/>
    </row>
    <row r="10" spans="1:11" ht="7.25" customHeight="1" x14ac:dyDescent="0.4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5" customHeight="1" x14ac:dyDescent="0.45">
      <c r="A11" s="79"/>
      <c r="B11" s="82" t="s">
        <v>381</v>
      </c>
      <c r="C11" s="147" t="s">
        <v>382</v>
      </c>
      <c r="D11" s="148"/>
      <c r="E11" s="149"/>
      <c r="F11" s="147" t="s">
        <v>383</v>
      </c>
      <c r="G11" s="148"/>
      <c r="H11" s="149"/>
      <c r="I11" s="83" t="s">
        <v>4</v>
      </c>
      <c r="J11" s="79"/>
      <c r="K11" s="79"/>
    </row>
    <row r="12" spans="1:11" ht="15" customHeight="1" x14ac:dyDescent="0.45">
      <c r="A12" s="79"/>
      <c r="B12" s="84" t="s">
        <v>384</v>
      </c>
      <c r="C12" s="132"/>
      <c r="D12" s="133"/>
      <c r="E12" s="134"/>
      <c r="F12" s="132"/>
      <c r="G12" s="133"/>
      <c r="H12" s="134"/>
      <c r="I12" s="85" t="s">
        <v>385</v>
      </c>
      <c r="J12" s="79"/>
      <c r="K12" s="79"/>
    </row>
    <row r="13" spans="1:11" ht="14.45" customHeight="1" x14ac:dyDescent="0.45">
      <c r="A13" s="79"/>
      <c r="B13" s="86" t="s">
        <v>4</v>
      </c>
      <c r="C13" s="132"/>
      <c r="D13" s="133"/>
      <c r="E13" s="134"/>
      <c r="F13" s="132"/>
      <c r="G13" s="133"/>
      <c r="H13" s="134"/>
      <c r="I13" s="87" t="s">
        <v>4</v>
      </c>
      <c r="J13" s="79"/>
      <c r="K13" s="79"/>
    </row>
    <row r="14" spans="1:11" ht="15" customHeight="1" x14ac:dyDescent="0.45">
      <c r="A14" s="79"/>
      <c r="B14" s="84" t="s">
        <v>386</v>
      </c>
      <c r="C14" s="132"/>
      <c r="D14" s="133"/>
      <c r="E14" s="134"/>
      <c r="F14" s="132"/>
      <c r="G14" s="133"/>
      <c r="H14" s="134"/>
      <c r="I14" s="87" t="s">
        <v>4</v>
      </c>
      <c r="J14" s="79"/>
      <c r="K14" s="79"/>
    </row>
    <row r="15" spans="1:11" ht="14.45" customHeight="1" x14ac:dyDescent="0.45">
      <c r="A15" s="79"/>
      <c r="B15" s="86" t="s">
        <v>4</v>
      </c>
      <c r="C15" s="132"/>
      <c r="D15" s="133"/>
      <c r="E15" s="134"/>
      <c r="F15" s="132"/>
      <c r="G15" s="133"/>
      <c r="H15" s="134"/>
      <c r="I15" s="87" t="s">
        <v>4</v>
      </c>
      <c r="J15" s="79"/>
      <c r="K15" s="79"/>
    </row>
    <row r="16" spans="1:11" ht="15" customHeight="1" x14ac:dyDescent="0.45">
      <c r="A16" s="79"/>
      <c r="B16" s="84" t="s">
        <v>387</v>
      </c>
      <c r="C16" s="132"/>
      <c r="D16" s="133"/>
      <c r="E16" s="134"/>
      <c r="F16" s="132"/>
      <c r="G16" s="133"/>
      <c r="H16" s="134"/>
      <c r="I16" s="87" t="s">
        <v>4</v>
      </c>
      <c r="J16" s="79"/>
      <c r="K16" s="79"/>
    </row>
    <row r="17" spans="1:11" ht="15" customHeight="1" x14ac:dyDescent="0.45">
      <c r="A17" s="79"/>
      <c r="B17" s="86" t="s">
        <v>388</v>
      </c>
      <c r="C17" s="132" t="s">
        <v>365</v>
      </c>
      <c r="D17" s="133"/>
      <c r="E17" s="134"/>
      <c r="F17" s="132" t="s">
        <v>366</v>
      </c>
      <c r="G17" s="133"/>
      <c r="H17" s="134"/>
      <c r="I17" s="88">
        <v>184113.75</v>
      </c>
      <c r="J17" s="79"/>
      <c r="K17" s="79"/>
    </row>
    <row r="18" spans="1:11" ht="15" customHeight="1" x14ac:dyDescent="0.45">
      <c r="A18" s="79"/>
      <c r="B18" s="86" t="s">
        <v>388</v>
      </c>
      <c r="C18" s="132" t="s">
        <v>389</v>
      </c>
      <c r="D18" s="133"/>
      <c r="E18" s="134"/>
      <c r="F18" s="132" t="s">
        <v>390</v>
      </c>
      <c r="G18" s="133"/>
      <c r="H18" s="134"/>
      <c r="I18" s="88">
        <v>297338.17</v>
      </c>
      <c r="J18" s="79"/>
      <c r="K18" s="79"/>
    </row>
    <row r="19" spans="1:11" ht="15" customHeight="1" x14ac:dyDescent="0.45">
      <c r="A19" s="79"/>
      <c r="B19" s="86" t="s">
        <v>388</v>
      </c>
      <c r="C19" s="132" t="s">
        <v>333</v>
      </c>
      <c r="D19" s="133"/>
      <c r="E19" s="134"/>
      <c r="F19" s="132" t="s">
        <v>334</v>
      </c>
      <c r="G19" s="133"/>
      <c r="H19" s="134"/>
      <c r="I19" s="88">
        <v>200</v>
      </c>
      <c r="J19" s="79"/>
      <c r="K19" s="79"/>
    </row>
    <row r="20" spans="1:11" ht="15" customHeight="1" x14ac:dyDescent="0.45">
      <c r="A20" s="79"/>
      <c r="B20" s="86" t="s">
        <v>391</v>
      </c>
      <c r="C20" s="132" t="s">
        <v>392</v>
      </c>
      <c r="D20" s="133"/>
      <c r="E20" s="134"/>
      <c r="F20" s="132" t="s">
        <v>391</v>
      </c>
      <c r="G20" s="133"/>
      <c r="H20" s="134"/>
      <c r="I20" s="88">
        <v>637.07000000000005</v>
      </c>
      <c r="J20" s="79"/>
      <c r="K20" s="79"/>
    </row>
    <row r="21" spans="1:11" ht="15" customHeight="1" x14ac:dyDescent="0.45">
      <c r="A21" s="79"/>
      <c r="B21" s="86" t="s">
        <v>391</v>
      </c>
      <c r="C21" s="132" t="s">
        <v>393</v>
      </c>
      <c r="D21" s="133"/>
      <c r="E21" s="134"/>
      <c r="F21" s="132" t="s">
        <v>394</v>
      </c>
      <c r="G21" s="133"/>
      <c r="H21" s="134"/>
      <c r="I21" s="88">
        <v>45948.2</v>
      </c>
      <c r="J21" s="79"/>
      <c r="K21" s="79"/>
    </row>
    <row r="22" spans="1:11" ht="15" customHeight="1" x14ac:dyDescent="0.45">
      <c r="A22" s="79"/>
      <c r="B22" s="86" t="s">
        <v>24</v>
      </c>
      <c r="C22" s="132" t="s">
        <v>395</v>
      </c>
      <c r="D22" s="133"/>
      <c r="E22" s="134"/>
      <c r="F22" s="132" t="s">
        <v>24</v>
      </c>
      <c r="G22" s="133"/>
      <c r="H22" s="134"/>
      <c r="I22" s="88">
        <v>4945.37</v>
      </c>
      <c r="J22" s="79"/>
      <c r="K22" s="79"/>
    </row>
    <row r="23" spans="1:11" ht="15" customHeight="1" x14ac:dyDescent="0.45">
      <c r="A23" s="79"/>
      <c r="B23" s="86" t="s">
        <v>396</v>
      </c>
      <c r="C23" s="138"/>
      <c r="D23" s="139"/>
      <c r="E23" s="140"/>
      <c r="F23" s="138"/>
      <c r="G23" s="139"/>
      <c r="H23" s="140"/>
      <c r="I23" s="89">
        <v>533182.56000000006</v>
      </c>
      <c r="J23" s="79"/>
      <c r="K23" s="79"/>
    </row>
    <row r="24" spans="1:11" ht="14.45" customHeight="1" x14ac:dyDescent="0.45">
      <c r="A24" s="79"/>
      <c r="B24" s="86" t="s">
        <v>4</v>
      </c>
      <c r="C24" s="132"/>
      <c r="D24" s="133"/>
      <c r="E24" s="134"/>
      <c r="F24" s="132"/>
      <c r="G24" s="133"/>
      <c r="H24" s="134"/>
      <c r="I24" s="87" t="s">
        <v>4</v>
      </c>
      <c r="J24" s="79"/>
      <c r="K24" s="79"/>
    </row>
    <row r="25" spans="1:11" ht="15" customHeight="1" x14ac:dyDescent="0.45">
      <c r="A25" s="79"/>
      <c r="B25" s="84" t="s">
        <v>397</v>
      </c>
      <c r="C25" s="132"/>
      <c r="D25" s="133"/>
      <c r="E25" s="134"/>
      <c r="F25" s="132"/>
      <c r="G25" s="133"/>
      <c r="H25" s="134"/>
      <c r="I25" s="87" t="s">
        <v>4</v>
      </c>
      <c r="J25" s="79"/>
      <c r="K25" s="79"/>
    </row>
    <row r="26" spans="1:11" ht="15" customHeight="1" x14ac:dyDescent="0.45">
      <c r="A26" s="79"/>
      <c r="B26" s="86" t="s">
        <v>398</v>
      </c>
      <c r="C26" s="132" t="s">
        <v>399</v>
      </c>
      <c r="D26" s="133"/>
      <c r="E26" s="134"/>
      <c r="F26" s="132" t="s">
        <v>400</v>
      </c>
      <c r="G26" s="133"/>
      <c r="H26" s="134"/>
      <c r="I26" s="88">
        <v>17100</v>
      </c>
      <c r="J26" s="79"/>
      <c r="K26" s="79"/>
    </row>
    <row r="27" spans="1:11" ht="26" customHeight="1" x14ac:dyDescent="0.45">
      <c r="A27" s="79"/>
      <c r="B27" s="86" t="s">
        <v>401</v>
      </c>
      <c r="C27" s="132" t="s">
        <v>402</v>
      </c>
      <c r="D27" s="133"/>
      <c r="E27" s="134"/>
      <c r="F27" s="132" t="s">
        <v>403</v>
      </c>
      <c r="G27" s="133"/>
      <c r="H27" s="134"/>
      <c r="I27" s="88">
        <v>-855</v>
      </c>
      <c r="J27" s="79"/>
      <c r="K27" s="79"/>
    </row>
    <row r="28" spans="1:11" ht="15" customHeight="1" x14ac:dyDescent="0.45">
      <c r="A28" s="79"/>
      <c r="B28" s="86" t="s">
        <v>404</v>
      </c>
      <c r="C28" s="138"/>
      <c r="D28" s="139"/>
      <c r="E28" s="140"/>
      <c r="F28" s="138"/>
      <c r="G28" s="139"/>
      <c r="H28" s="140"/>
      <c r="I28" s="89">
        <v>16245</v>
      </c>
      <c r="J28" s="79"/>
      <c r="K28" s="79"/>
    </row>
    <row r="29" spans="1:11" ht="14.45" customHeight="1" x14ac:dyDescent="0.45">
      <c r="A29" s="79"/>
      <c r="B29" s="86" t="s">
        <v>4</v>
      </c>
      <c r="C29" s="132"/>
      <c r="D29" s="133"/>
      <c r="E29" s="134"/>
      <c r="F29" s="132"/>
      <c r="G29" s="133"/>
      <c r="H29" s="134"/>
      <c r="I29" s="87" t="s">
        <v>4</v>
      </c>
      <c r="J29" s="79"/>
      <c r="K29" s="79"/>
    </row>
    <row r="30" spans="1:11" ht="15" customHeight="1" x14ac:dyDescent="0.45">
      <c r="A30" s="79"/>
      <c r="B30" s="84" t="s">
        <v>26</v>
      </c>
      <c r="C30" s="132"/>
      <c r="D30" s="133"/>
      <c r="E30" s="134"/>
      <c r="F30" s="132"/>
      <c r="G30" s="133"/>
      <c r="H30" s="134"/>
      <c r="I30" s="87" t="s">
        <v>4</v>
      </c>
      <c r="J30" s="79"/>
      <c r="K30" s="79"/>
    </row>
    <row r="31" spans="1:11" ht="15" customHeight="1" x14ac:dyDescent="0.45">
      <c r="A31" s="79"/>
      <c r="B31" s="86" t="s">
        <v>405</v>
      </c>
      <c r="C31" s="132" t="s">
        <v>406</v>
      </c>
      <c r="D31" s="133"/>
      <c r="E31" s="134"/>
      <c r="F31" s="132" t="s">
        <v>405</v>
      </c>
      <c r="G31" s="133"/>
      <c r="H31" s="134"/>
      <c r="I31" s="88">
        <v>9300</v>
      </c>
      <c r="J31" s="79"/>
      <c r="K31" s="79"/>
    </row>
    <row r="32" spans="1:11" ht="15" customHeight="1" x14ac:dyDescent="0.45">
      <c r="A32" s="79"/>
      <c r="B32" s="86" t="s">
        <v>407</v>
      </c>
      <c r="C32" s="138"/>
      <c r="D32" s="139"/>
      <c r="E32" s="140"/>
      <c r="F32" s="138"/>
      <c r="G32" s="139"/>
      <c r="H32" s="140"/>
      <c r="I32" s="89">
        <v>9300</v>
      </c>
      <c r="J32" s="79"/>
      <c r="K32" s="79"/>
    </row>
    <row r="33" spans="1:11" ht="14.45" customHeight="1" x14ac:dyDescent="0.45">
      <c r="A33" s="79"/>
      <c r="B33" s="86" t="s">
        <v>4</v>
      </c>
      <c r="C33" s="132"/>
      <c r="D33" s="133"/>
      <c r="E33" s="134"/>
      <c r="F33" s="132"/>
      <c r="G33" s="133"/>
      <c r="H33" s="134"/>
      <c r="I33" s="87" t="s">
        <v>4</v>
      </c>
      <c r="J33" s="79"/>
      <c r="K33" s="79"/>
    </row>
    <row r="34" spans="1:11" ht="15" customHeight="1" x14ac:dyDescent="0.45">
      <c r="A34" s="79"/>
      <c r="B34" s="90" t="s">
        <v>408</v>
      </c>
      <c r="C34" s="141"/>
      <c r="D34" s="142"/>
      <c r="E34" s="143"/>
      <c r="F34" s="141"/>
      <c r="G34" s="142"/>
      <c r="H34" s="143"/>
      <c r="I34" s="91">
        <v>558727.56000000006</v>
      </c>
      <c r="J34" s="79"/>
      <c r="K34" s="79"/>
    </row>
    <row r="35" spans="1:11" ht="14.45" customHeight="1" x14ac:dyDescent="0.45">
      <c r="A35" s="79"/>
      <c r="B35" s="86" t="s">
        <v>4</v>
      </c>
      <c r="C35" s="132"/>
      <c r="D35" s="133"/>
      <c r="E35" s="134"/>
      <c r="F35" s="132"/>
      <c r="G35" s="133"/>
      <c r="H35" s="134"/>
      <c r="I35" s="87" t="s">
        <v>4</v>
      </c>
      <c r="J35" s="79"/>
      <c r="K35" s="79"/>
    </row>
    <row r="36" spans="1:11" ht="15" customHeight="1" x14ac:dyDescent="0.45">
      <c r="A36" s="79"/>
      <c r="B36" s="84" t="s">
        <v>409</v>
      </c>
      <c r="C36" s="132"/>
      <c r="D36" s="133"/>
      <c r="E36" s="134"/>
      <c r="F36" s="132"/>
      <c r="G36" s="133"/>
      <c r="H36" s="134"/>
      <c r="I36" s="87" t="s">
        <v>4</v>
      </c>
      <c r="J36" s="79"/>
      <c r="K36" s="79"/>
    </row>
    <row r="37" spans="1:11" ht="14.45" customHeight="1" x14ac:dyDescent="0.45">
      <c r="A37" s="79"/>
      <c r="B37" s="86" t="s">
        <v>4</v>
      </c>
      <c r="C37" s="132"/>
      <c r="D37" s="133"/>
      <c r="E37" s="134"/>
      <c r="F37" s="132"/>
      <c r="G37" s="133"/>
      <c r="H37" s="134"/>
      <c r="I37" s="87" t="s">
        <v>4</v>
      </c>
      <c r="J37" s="79"/>
      <c r="K37" s="79"/>
    </row>
    <row r="38" spans="1:11" ht="15" customHeight="1" x14ac:dyDescent="0.45">
      <c r="A38" s="79"/>
      <c r="B38" s="84" t="s">
        <v>410</v>
      </c>
      <c r="C38" s="132"/>
      <c r="D38" s="133"/>
      <c r="E38" s="134"/>
      <c r="F38" s="132"/>
      <c r="G38" s="133"/>
      <c r="H38" s="134"/>
      <c r="I38" s="87" t="s">
        <v>4</v>
      </c>
      <c r="J38" s="79"/>
      <c r="K38" s="79"/>
    </row>
    <row r="39" spans="1:11" ht="15" customHeight="1" x14ac:dyDescent="0.45">
      <c r="A39" s="79"/>
      <c r="B39" s="86" t="s">
        <v>411</v>
      </c>
      <c r="C39" s="132" t="s">
        <v>412</v>
      </c>
      <c r="D39" s="133"/>
      <c r="E39" s="134"/>
      <c r="F39" s="132" t="s">
        <v>413</v>
      </c>
      <c r="G39" s="133"/>
      <c r="H39" s="134"/>
      <c r="I39" s="88">
        <v>2081.5100000000002</v>
      </c>
      <c r="J39" s="79"/>
      <c r="K39" s="79"/>
    </row>
    <row r="40" spans="1:11" ht="15" customHeight="1" x14ac:dyDescent="0.45">
      <c r="A40" s="79"/>
      <c r="B40" s="86" t="s">
        <v>411</v>
      </c>
      <c r="C40" s="132" t="s">
        <v>414</v>
      </c>
      <c r="D40" s="133"/>
      <c r="E40" s="134"/>
      <c r="F40" s="132" t="s">
        <v>329</v>
      </c>
      <c r="G40" s="133"/>
      <c r="H40" s="134"/>
      <c r="I40" s="88">
        <v>167.71</v>
      </c>
      <c r="J40" s="79"/>
      <c r="K40" s="79"/>
    </row>
    <row r="41" spans="1:11" ht="15" customHeight="1" x14ac:dyDescent="0.45">
      <c r="A41" s="79"/>
      <c r="B41" s="86" t="s">
        <v>411</v>
      </c>
      <c r="C41" s="132" t="s">
        <v>415</v>
      </c>
      <c r="D41" s="133"/>
      <c r="E41" s="134"/>
      <c r="F41" s="132" t="s">
        <v>416</v>
      </c>
      <c r="G41" s="133"/>
      <c r="H41" s="134"/>
      <c r="I41" s="88">
        <v>8635.5</v>
      </c>
      <c r="J41" s="79"/>
      <c r="K41" s="79"/>
    </row>
    <row r="42" spans="1:11" ht="26" customHeight="1" x14ac:dyDescent="0.45">
      <c r="A42" s="79"/>
      <c r="B42" s="86" t="s">
        <v>417</v>
      </c>
      <c r="C42" s="132" t="s">
        <v>362</v>
      </c>
      <c r="D42" s="133"/>
      <c r="E42" s="134"/>
      <c r="F42" s="132" t="s">
        <v>363</v>
      </c>
      <c r="G42" s="133"/>
      <c r="H42" s="134"/>
      <c r="I42" s="88">
        <v>3785.04</v>
      </c>
      <c r="J42" s="79"/>
      <c r="K42" s="79"/>
    </row>
    <row r="43" spans="1:11" ht="26" customHeight="1" x14ac:dyDescent="0.45">
      <c r="A43" s="79"/>
      <c r="B43" s="86" t="s">
        <v>417</v>
      </c>
      <c r="C43" s="132" t="s">
        <v>418</v>
      </c>
      <c r="D43" s="133"/>
      <c r="E43" s="134"/>
      <c r="F43" s="132" t="s">
        <v>419</v>
      </c>
      <c r="G43" s="133"/>
      <c r="H43" s="134"/>
      <c r="I43" s="88">
        <v>9</v>
      </c>
      <c r="J43" s="79"/>
      <c r="K43" s="79"/>
    </row>
    <row r="44" spans="1:11" ht="26" customHeight="1" x14ac:dyDescent="0.45">
      <c r="A44" s="79"/>
      <c r="B44" s="86" t="s">
        <v>417</v>
      </c>
      <c r="C44" s="132" t="s">
        <v>420</v>
      </c>
      <c r="D44" s="133"/>
      <c r="E44" s="134"/>
      <c r="F44" s="132" t="s">
        <v>421</v>
      </c>
      <c r="G44" s="133"/>
      <c r="H44" s="134"/>
      <c r="I44" s="88">
        <v>11823.57</v>
      </c>
      <c r="J44" s="79"/>
      <c r="K44" s="79"/>
    </row>
    <row r="45" spans="1:11" ht="15" customHeight="1" x14ac:dyDescent="0.45">
      <c r="A45" s="79"/>
      <c r="B45" s="86" t="s">
        <v>422</v>
      </c>
      <c r="C45" s="132" t="s">
        <v>423</v>
      </c>
      <c r="D45" s="133"/>
      <c r="E45" s="134"/>
      <c r="F45" s="132" t="s">
        <v>424</v>
      </c>
      <c r="G45" s="133"/>
      <c r="H45" s="134"/>
      <c r="I45" s="88">
        <v>6132.32</v>
      </c>
      <c r="J45" s="79"/>
      <c r="K45" s="79"/>
    </row>
    <row r="46" spans="1:11" ht="15" customHeight="1" x14ac:dyDescent="0.45">
      <c r="A46" s="79"/>
      <c r="B46" s="86" t="s">
        <v>30</v>
      </c>
      <c r="C46" s="132" t="s">
        <v>425</v>
      </c>
      <c r="D46" s="133"/>
      <c r="E46" s="134"/>
      <c r="F46" s="132" t="s">
        <v>30</v>
      </c>
      <c r="G46" s="133"/>
      <c r="H46" s="134"/>
      <c r="I46" s="88">
        <v>67602.47</v>
      </c>
      <c r="J46" s="79"/>
      <c r="K46" s="79"/>
    </row>
    <row r="47" spans="1:11" ht="15" customHeight="1" x14ac:dyDescent="0.45">
      <c r="A47" s="79"/>
      <c r="B47" s="86" t="s">
        <v>426</v>
      </c>
      <c r="C47" s="138"/>
      <c r="D47" s="139"/>
      <c r="E47" s="140"/>
      <c r="F47" s="138"/>
      <c r="G47" s="139"/>
      <c r="H47" s="140"/>
      <c r="I47" s="89">
        <v>100237.12</v>
      </c>
      <c r="J47" s="79"/>
      <c r="K47" s="79"/>
    </row>
    <row r="48" spans="1:11" ht="14.45" customHeight="1" x14ac:dyDescent="0.45">
      <c r="A48" s="79"/>
      <c r="B48" s="86" t="s">
        <v>4</v>
      </c>
      <c r="C48" s="132"/>
      <c r="D48" s="133"/>
      <c r="E48" s="134"/>
      <c r="F48" s="132"/>
      <c r="G48" s="133"/>
      <c r="H48" s="134"/>
      <c r="I48" s="87" t="s">
        <v>4</v>
      </c>
      <c r="J48" s="79"/>
      <c r="K48" s="79"/>
    </row>
    <row r="49" spans="1:11" ht="15" customHeight="1" x14ac:dyDescent="0.45">
      <c r="A49" s="79"/>
      <c r="B49" s="84" t="s">
        <v>427</v>
      </c>
      <c r="C49" s="132"/>
      <c r="D49" s="133"/>
      <c r="E49" s="134"/>
      <c r="F49" s="132"/>
      <c r="G49" s="133"/>
      <c r="H49" s="134"/>
      <c r="I49" s="87" t="s">
        <v>4</v>
      </c>
      <c r="J49" s="79"/>
      <c r="K49" s="79"/>
    </row>
    <row r="50" spans="1:11" ht="15" customHeight="1" x14ac:dyDescent="0.45">
      <c r="A50" s="79"/>
      <c r="B50" s="86" t="s">
        <v>428</v>
      </c>
      <c r="C50" s="132" t="s">
        <v>429</v>
      </c>
      <c r="D50" s="133"/>
      <c r="E50" s="134"/>
      <c r="F50" s="132" t="s">
        <v>430</v>
      </c>
      <c r="G50" s="133"/>
      <c r="H50" s="134"/>
      <c r="I50" s="88">
        <v>72928</v>
      </c>
      <c r="J50" s="79"/>
      <c r="K50" s="79"/>
    </row>
    <row r="51" spans="1:11" ht="15" customHeight="1" x14ac:dyDescent="0.45">
      <c r="A51" s="79"/>
      <c r="B51" s="86" t="s">
        <v>431</v>
      </c>
      <c r="C51" s="138"/>
      <c r="D51" s="139"/>
      <c r="E51" s="140"/>
      <c r="F51" s="138"/>
      <c r="G51" s="139"/>
      <c r="H51" s="140"/>
      <c r="I51" s="89">
        <v>72928</v>
      </c>
      <c r="J51" s="79"/>
      <c r="K51" s="79"/>
    </row>
    <row r="52" spans="1:11" ht="14.45" customHeight="1" x14ac:dyDescent="0.45">
      <c r="A52" s="79"/>
      <c r="B52" s="86" t="s">
        <v>4</v>
      </c>
      <c r="C52" s="132"/>
      <c r="D52" s="133"/>
      <c r="E52" s="134"/>
      <c r="F52" s="132"/>
      <c r="G52" s="133"/>
      <c r="H52" s="134"/>
      <c r="I52" s="87" t="s">
        <v>4</v>
      </c>
      <c r="J52" s="79"/>
      <c r="K52" s="79"/>
    </row>
    <row r="53" spans="1:11" ht="15" customHeight="1" x14ac:dyDescent="0.45">
      <c r="A53" s="79"/>
      <c r="B53" s="84" t="s">
        <v>432</v>
      </c>
      <c r="C53" s="138"/>
      <c r="D53" s="139"/>
      <c r="E53" s="140"/>
      <c r="F53" s="138"/>
      <c r="G53" s="139"/>
      <c r="H53" s="140"/>
      <c r="I53" s="89">
        <v>173165.12</v>
      </c>
      <c r="J53" s="79"/>
      <c r="K53" s="79"/>
    </row>
    <row r="54" spans="1:11" ht="14.45" customHeight="1" x14ac:dyDescent="0.45">
      <c r="A54" s="79"/>
      <c r="B54" s="86" t="s">
        <v>4</v>
      </c>
      <c r="C54" s="132"/>
      <c r="D54" s="133"/>
      <c r="E54" s="134"/>
      <c r="F54" s="132"/>
      <c r="G54" s="133"/>
      <c r="H54" s="134"/>
      <c r="I54" s="87" t="s">
        <v>4</v>
      </c>
      <c r="J54" s="79"/>
      <c r="K54" s="79"/>
    </row>
    <row r="55" spans="1:11" ht="15" customHeight="1" x14ac:dyDescent="0.45">
      <c r="A55" s="79"/>
      <c r="B55" s="84" t="s">
        <v>433</v>
      </c>
      <c r="C55" s="132"/>
      <c r="D55" s="133"/>
      <c r="E55" s="134"/>
      <c r="F55" s="132"/>
      <c r="G55" s="133"/>
      <c r="H55" s="134"/>
      <c r="I55" s="87" t="s">
        <v>4</v>
      </c>
      <c r="J55" s="79"/>
      <c r="K55" s="79"/>
    </row>
    <row r="56" spans="1:11" ht="26" customHeight="1" x14ac:dyDescent="0.45">
      <c r="A56" s="79"/>
      <c r="B56" s="86" t="s">
        <v>434</v>
      </c>
      <c r="C56" s="132" t="s">
        <v>435</v>
      </c>
      <c r="D56" s="133"/>
      <c r="E56" s="134"/>
      <c r="F56" s="132" t="s">
        <v>436</v>
      </c>
      <c r="G56" s="133"/>
      <c r="H56" s="134"/>
      <c r="I56" s="88">
        <v>1152</v>
      </c>
      <c r="J56" s="79"/>
      <c r="K56" s="79"/>
    </row>
    <row r="57" spans="1:11" ht="15" customHeight="1" x14ac:dyDescent="0.45">
      <c r="A57" s="79"/>
      <c r="B57" s="86" t="s">
        <v>434</v>
      </c>
      <c r="C57" s="132" t="s">
        <v>437</v>
      </c>
      <c r="D57" s="133"/>
      <c r="E57" s="134"/>
      <c r="F57" s="132" t="s">
        <v>438</v>
      </c>
      <c r="G57" s="133"/>
      <c r="H57" s="134"/>
      <c r="I57" s="88">
        <v>2641.05</v>
      </c>
      <c r="J57" s="79"/>
      <c r="K57" s="79"/>
    </row>
    <row r="58" spans="1:11" ht="15" customHeight="1" x14ac:dyDescent="0.45">
      <c r="A58" s="79"/>
      <c r="B58" s="86" t="s">
        <v>439</v>
      </c>
      <c r="C58" s="132" t="s">
        <v>440</v>
      </c>
      <c r="D58" s="133"/>
      <c r="E58" s="134"/>
      <c r="F58" s="132" t="s">
        <v>441</v>
      </c>
      <c r="G58" s="133"/>
      <c r="H58" s="134"/>
      <c r="I58" s="88">
        <v>580556.34</v>
      </c>
      <c r="J58" s="79"/>
      <c r="K58" s="79"/>
    </row>
    <row r="59" spans="1:11" ht="15" customHeight="1" x14ac:dyDescent="0.45">
      <c r="A59" s="79"/>
      <c r="B59" s="86" t="s">
        <v>442</v>
      </c>
      <c r="C59" s="132"/>
      <c r="D59" s="133"/>
      <c r="E59" s="134"/>
      <c r="F59" s="132"/>
      <c r="G59" s="133"/>
      <c r="H59" s="134"/>
      <c r="I59" s="88">
        <v>-198786.95</v>
      </c>
      <c r="J59" s="79"/>
      <c r="K59" s="79"/>
    </row>
    <row r="60" spans="1:11" ht="15" customHeight="1" x14ac:dyDescent="0.45">
      <c r="A60" s="79"/>
      <c r="B60" s="86" t="s">
        <v>443</v>
      </c>
      <c r="C60" s="132"/>
      <c r="D60" s="133"/>
      <c r="E60" s="134"/>
      <c r="F60" s="132"/>
      <c r="G60" s="133"/>
      <c r="H60" s="134"/>
      <c r="I60" s="89">
        <v>385562.44</v>
      </c>
      <c r="J60" s="79"/>
      <c r="K60" s="79"/>
    </row>
    <row r="61" spans="1:11" ht="14.45" customHeight="1" x14ac:dyDescent="0.45">
      <c r="A61" s="79"/>
      <c r="B61" s="86" t="s">
        <v>4</v>
      </c>
      <c r="C61" s="132"/>
      <c r="D61" s="133"/>
      <c r="E61" s="134"/>
      <c r="F61" s="132"/>
      <c r="G61" s="133"/>
      <c r="H61" s="134"/>
      <c r="I61" s="87" t="s">
        <v>4</v>
      </c>
      <c r="J61" s="79"/>
      <c r="K61" s="79"/>
    </row>
    <row r="62" spans="1:11" ht="15" customHeight="1" x14ac:dyDescent="0.45">
      <c r="A62" s="79"/>
      <c r="B62" s="90" t="s">
        <v>444</v>
      </c>
      <c r="C62" s="135"/>
      <c r="D62" s="136"/>
      <c r="E62" s="137"/>
      <c r="F62" s="135"/>
      <c r="G62" s="136"/>
      <c r="H62" s="137"/>
      <c r="I62" s="91">
        <v>558727.56000000006</v>
      </c>
      <c r="J62" s="79"/>
      <c r="K62" s="79"/>
    </row>
  </sheetData>
  <mergeCells count="112">
    <mergeCell ref="A1:C1"/>
    <mergeCell ref="E1:K1"/>
    <mergeCell ref="A3:F3"/>
    <mergeCell ref="H3:K3"/>
    <mergeCell ref="C6:J6"/>
    <mergeCell ref="C7:J7"/>
    <mergeCell ref="C13:E13"/>
    <mergeCell ref="F13:H13"/>
    <mergeCell ref="C14:E14"/>
    <mergeCell ref="F14:H14"/>
    <mergeCell ref="C15:E15"/>
    <mergeCell ref="F15:H15"/>
    <mergeCell ref="C8:J8"/>
    <mergeCell ref="C9:J9"/>
    <mergeCell ref="C11:E11"/>
    <mergeCell ref="F11:H11"/>
    <mergeCell ref="C12:E12"/>
    <mergeCell ref="F12:H12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61:E61"/>
    <mergeCell ref="F61:H61"/>
    <mergeCell ref="C62:E62"/>
    <mergeCell ref="F62:H62"/>
    <mergeCell ref="C58:E58"/>
    <mergeCell ref="F58:H58"/>
    <mergeCell ref="C59:E59"/>
    <mergeCell ref="F59:H59"/>
    <mergeCell ref="C60:E60"/>
    <mergeCell ref="F60:H60"/>
  </mergeCells>
  <pageMargins left="0.20000000298023199" right="0.20000000298023199" top="0.20000000298023199" bottom="0.20000000298023199" header="0" footer="0"/>
  <pageSetup scale="71" orientation="portrait" r:id="rId1"/>
  <headerFooter>
    <oddFooter>&amp;L&amp;"Verdana"&amp;9 Report run at 4/17/2020 2:46:47 PM&amp;R&amp;"Verdana"&amp;9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25" sqref="O25"/>
    </sheetView>
  </sheetViews>
  <sheetFormatPr defaultColWidth="9.1328125" defaultRowHeight="14.25" x14ac:dyDescent="0.45"/>
  <cols>
    <col min="1" max="1" width="13.33203125" style="2" customWidth="1"/>
    <col min="2" max="2" width="15.46484375" style="2" customWidth="1"/>
    <col min="3" max="3" width="40.46484375" style="2" customWidth="1"/>
    <col min="4" max="4" width="4.86328125" style="2" customWidth="1"/>
    <col min="5" max="17" width="12.86328125" style="2" customWidth="1"/>
    <col min="18" max="18" width="6.1328125" style="2" customWidth="1"/>
    <col min="19" max="19" width="20.86328125" style="2" hidden="1" customWidth="1"/>
    <col min="20" max="20" width="17.86328125" style="2" hidden="1" customWidth="1"/>
    <col min="21" max="21" width="9.1328125" style="2" hidden="1" customWidth="1"/>
    <col min="22" max="22" width="11.86328125" style="2" hidden="1" customWidth="1"/>
    <col min="23" max="24" width="9.1328125" style="2" hidden="1" customWidth="1"/>
    <col min="25" max="25" width="12.86328125" style="2" hidden="1" customWidth="1"/>
    <col min="26" max="27" width="0" style="2" hidden="1" customWidth="1"/>
    <col min="28" max="16384" width="9.1328125" style="2"/>
  </cols>
  <sheetData>
    <row r="1" spans="1:26" ht="24.75" x14ac:dyDescent="0.45">
      <c r="A1" s="175"/>
      <c r="B1" s="175"/>
      <c r="C1" s="1"/>
      <c r="D1" s="180" t="s">
        <v>0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26" ht="8.2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Y2" s="3"/>
    </row>
    <row r="3" spans="1:26" ht="17.649999999999999" x14ac:dyDescent="0.45">
      <c r="A3" s="176" t="s">
        <v>1</v>
      </c>
      <c r="B3" s="176"/>
      <c r="C3" s="176"/>
      <c r="D3" s="176"/>
      <c r="E3" s="176"/>
      <c r="F3" s="17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Y3" s="3"/>
    </row>
    <row r="4" spans="1:26" ht="4.5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Y4" s="3"/>
    </row>
    <row r="5" spans="1:26" x14ac:dyDescent="0.45">
      <c r="A5" s="4" t="s">
        <v>4</v>
      </c>
      <c r="B5" s="177"/>
      <c r="C5" s="178"/>
      <c r="D5" s="179"/>
      <c r="E5" s="64" t="s">
        <v>6</v>
      </c>
      <c r="F5" s="65" t="s">
        <v>7</v>
      </c>
      <c r="G5" s="66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5"/>
      <c r="Y5" s="5"/>
    </row>
    <row r="6" spans="1:26" ht="22.9" thickBot="1" x14ac:dyDescent="0.5">
      <c r="A6" s="18"/>
      <c r="B6" s="22" t="s">
        <v>46</v>
      </c>
      <c r="C6" s="23" t="s">
        <v>47</v>
      </c>
      <c r="D6" s="24"/>
      <c r="E6" s="25" t="s">
        <v>2</v>
      </c>
      <c r="F6" s="26" t="s">
        <v>2</v>
      </c>
      <c r="G6" s="26" t="s">
        <v>2</v>
      </c>
      <c r="H6" s="26" t="s">
        <v>2</v>
      </c>
      <c r="I6" s="25" t="s">
        <v>2</v>
      </c>
      <c r="J6" s="25" t="s">
        <v>2</v>
      </c>
      <c r="K6" s="27" t="s">
        <v>2</v>
      </c>
      <c r="L6" s="27" t="s">
        <v>2</v>
      </c>
      <c r="M6" s="27" t="s">
        <v>2</v>
      </c>
      <c r="N6" s="27" t="s">
        <v>196</v>
      </c>
      <c r="O6" s="27" t="s">
        <v>196</v>
      </c>
      <c r="P6" s="27" t="s">
        <v>196</v>
      </c>
      <c r="Q6" s="57" t="s">
        <v>197</v>
      </c>
      <c r="R6" s="5"/>
      <c r="S6" s="5"/>
      <c r="X6" s="27" t="s">
        <v>3</v>
      </c>
      <c r="Y6" s="57" t="s">
        <v>197</v>
      </c>
    </row>
    <row r="7" spans="1:26" ht="14.65" thickTop="1" x14ac:dyDescent="0.45">
      <c r="A7" s="19"/>
      <c r="B7" s="28" t="s">
        <v>48</v>
      </c>
      <c r="C7" s="29" t="s">
        <v>49</v>
      </c>
      <c r="D7" s="30"/>
      <c r="E7" s="31"/>
      <c r="F7" s="32">
        <v>39934</v>
      </c>
      <c r="G7" s="32">
        <v>39934</v>
      </c>
      <c r="H7" s="32">
        <v>71881</v>
      </c>
      <c r="I7" s="33">
        <v>71881</v>
      </c>
      <c r="J7" s="32">
        <v>71881</v>
      </c>
      <c r="K7" s="32">
        <v>71881</v>
      </c>
      <c r="L7" s="52">
        <v>71881</v>
      </c>
      <c r="M7" s="34">
        <v>32567</v>
      </c>
      <c r="N7" s="34">
        <v>26411.78</v>
      </c>
      <c r="O7" s="34">
        <v>26411.78</v>
      </c>
      <c r="P7" s="34">
        <v>26411.78</v>
      </c>
      <c r="Q7" s="58">
        <f>SUM(E7:P7)</f>
        <v>551075.34000000008</v>
      </c>
      <c r="R7" s="5"/>
      <c r="S7" s="63">
        <f>SUM(E7:P7)</f>
        <v>551075.34000000008</v>
      </c>
      <c r="T7" s="62">
        <f>SUM(E7:P7)-Q7</f>
        <v>0</v>
      </c>
      <c r="U7" s="2">
        <v>6096.9199999999255</v>
      </c>
      <c r="V7" s="61">
        <f>+P7-U7</f>
        <v>20314.860000000073</v>
      </c>
      <c r="X7" s="34">
        <v>51176.97</v>
      </c>
      <c r="Y7" s="71">
        <v>499450.9</v>
      </c>
      <c r="Z7" s="61">
        <f>+Y7-Q7</f>
        <v>-51624.440000000061</v>
      </c>
    </row>
    <row r="8" spans="1:26" x14ac:dyDescent="0.45">
      <c r="A8" s="19"/>
      <c r="B8" s="28" t="s">
        <v>50</v>
      </c>
      <c r="C8" s="29" t="s">
        <v>51</v>
      </c>
      <c r="D8" s="30"/>
      <c r="E8" s="31"/>
      <c r="F8" s="35"/>
      <c r="G8" s="35"/>
      <c r="H8" s="32">
        <v>4996</v>
      </c>
      <c r="I8" s="31"/>
      <c r="J8" s="32"/>
      <c r="K8" s="32">
        <v>4995</v>
      </c>
      <c r="L8" s="53"/>
      <c r="M8" s="34">
        <v>0</v>
      </c>
      <c r="N8" s="36"/>
      <c r="O8" s="36"/>
      <c r="P8" s="34">
        <v>71652.33</v>
      </c>
      <c r="Q8" s="58">
        <f t="shared" ref="Q8:Q28" si="0">SUM(E8:P8)</f>
        <v>81643.33</v>
      </c>
      <c r="R8" s="5"/>
      <c r="S8" s="63">
        <f t="shared" ref="S8:S73" si="1">SUM(E8:P8)</f>
        <v>81643.33</v>
      </c>
      <c r="T8" s="62">
        <f t="shared" ref="T8:T73" si="2">SUM(E8:P8)-Q8</f>
        <v>0</v>
      </c>
      <c r="U8" s="2">
        <v>0</v>
      </c>
      <c r="V8" s="61">
        <f t="shared" ref="V8:V30" si="3">+P8-U8</f>
        <v>71652.33</v>
      </c>
      <c r="X8" s="34">
        <v>1328</v>
      </c>
      <c r="Y8" s="71">
        <v>153295.66</v>
      </c>
      <c r="Z8" s="61">
        <f>+Y8-Q8</f>
        <v>71652.33</v>
      </c>
    </row>
    <row r="9" spans="1:26" x14ac:dyDescent="0.45">
      <c r="A9" s="19"/>
      <c r="B9" s="28"/>
      <c r="C9" s="29"/>
      <c r="D9" s="30"/>
      <c r="E9" s="31"/>
      <c r="F9" s="35"/>
      <c r="G9" s="35"/>
      <c r="H9" s="32"/>
      <c r="I9" s="31"/>
      <c r="J9" s="32"/>
      <c r="K9" s="32"/>
      <c r="L9" s="53"/>
      <c r="M9" s="34">
        <v>-1932</v>
      </c>
      <c r="N9" s="36"/>
      <c r="O9" s="36"/>
      <c r="P9" s="34"/>
      <c r="Q9" s="58"/>
      <c r="R9" s="5"/>
      <c r="S9" s="63"/>
      <c r="T9" s="62"/>
      <c r="V9" s="61"/>
      <c r="X9" s="34"/>
      <c r="Y9" s="71"/>
      <c r="Z9" s="61">
        <f t="shared" ref="Z9:Z72" si="4">+Y9-Q9</f>
        <v>0</v>
      </c>
    </row>
    <row r="10" spans="1:26" ht="22.5" x14ac:dyDescent="0.45">
      <c r="A10" s="19"/>
      <c r="B10" s="28" t="s">
        <v>52</v>
      </c>
      <c r="C10" s="29" t="s">
        <v>53</v>
      </c>
      <c r="D10" s="30"/>
      <c r="E10" s="33">
        <v>15250</v>
      </c>
      <c r="F10" s="32">
        <v>34491.379999999997</v>
      </c>
      <c r="G10" s="32">
        <v>20333</v>
      </c>
      <c r="H10" s="32">
        <v>20333</v>
      </c>
      <c r="I10" s="33">
        <v>20333</v>
      </c>
      <c r="J10" s="32">
        <v>20333</v>
      </c>
      <c r="K10" s="32">
        <v>20332.5</v>
      </c>
      <c r="L10" s="54">
        <v>35582.5</v>
      </c>
      <c r="M10" s="34">
        <v>0</v>
      </c>
      <c r="N10" s="34">
        <v>10319.73</v>
      </c>
      <c r="O10" s="34">
        <v>10319.73</v>
      </c>
      <c r="P10" s="34"/>
      <c r="Q10" s="58">
        <f t="shared" si="0"/>
        <v>207627.84000000003</v>
      </c>
      <c r="R10" s="5"/>
      <c r="S10" s="63">
        <f t="shared" si="1"/>
        <v>207627.84000000003</v>
      </c>
      <c r="T10" s="62">
        <f t="shared" si="2"/>
        <v>0</v>
      </c>
      <c r="U10" s="2">
        <v>0.24000000004889444</v>
      </c>
      <c r="V10" s="61">
        <f t="shared" si="3"/>
        <v>-0.24000000004889444</v>
      </c>
      <c r="X10" s="36"/>
      <c r="Y10" s="71">
        <v>202697.95</v>
      </c>
      <c r="Z10" s="61">
        <f t="shared" si="4"/>
        <v>-4929.890000000014</v>
      </c>
    </row>
    <row r="11" spans="1:26" x14ac:dyDescent="0.45">
      <c r="A11" s="19"/>
      <c r="B11" s="37" t="s">
        <v>54</v>
      </c>
      <c r="C11" s="38"/>
      <c r="D11" s="39"/>
      <c r="E11" s="40">
        <v>15250</v>
      </c>
      <c r="F11" s="41">
        <v>74425.38</v>
      </c>
      <c r="G11" s="41">
        <v>60267</v>
      </c>
      <c r="H11" s="41">
        <v>97210</v>
      </c>
      <c r="I11" s="40">
        <v>92214</v>
      </c>
      <c r="J11" s="41">
        <v>92214</v>
      </c>
      <c r="K11" s="41">
        <v>97208.5</v>
      </c>
      <c r="L11" s="55">
        <v>107463.5</v>
      </c>
      <c r="M11" s="55">
        <v>30635</v>
      </c>
      <c r="N11" s="55">
        <v>36731.51</v>
      </c>
      <c r="O11" s="55">
        <v>36731.51</v>
      </c>
      <c r="P11" s="55">
        <v>98064.11</v>
      </c>
      <c r="Q11" s="59">
        <f>SUM(Q7:Q10)</f>
        <v>840346.51</v>
      </c>
      <c r="R11" s="5"/>
      <c r="S11" s="63">
        <f t="shared" si="1"/>
        <v>838414.51</v>
      </c>
      <c r="T11" s="62">
        <f t="shared" si="2"/>
        <v>-1932</v>
      </c>
      <c r="U11" s="2">
        <v>6097.1600000000326</v>
      </c>
      <c r="V11" s="61">
        <f t="shared" si="3"/>
        <v>91966.949999999968</v>
      </c>
      <c r="X11" s="42">
        <v>52504.97</v>
      </c>
      <c r="Y11" s="71">
        <v>855444.51</v>
      </c>
      <c r="Z11" s="61">
        <f t="shared" si="4"/>
        <v>15098</v>
      </c>
    </row>
    <row r="12" spans="1:26" x14ac:dyDescent="0.45">
      <c r="A12" s="19"/>
      <c r="B12" s="28" t="s">
        <v>55</v>
      </c>
      <c r="C12" s="29" t="s">
        <v>56</v>
      </c>
      <c r="D12" s="30"/>
      <c r="E12" s="33">
        <v>1215.3499999999999</v>
      </c>
      <c r="F12" s="32">
        <v>2458.92</v>
      </c>
      <c r="G12" s="32">
        <v>1633.01</v>
      </c>
      <c r="H12" s="32">
        <v>1633.01</v>
      </c>
      <c r="I12" s="33">
        <v>1633.01</v>
      </c>
      <c r="J12" s="32">
        <v>1633.01</v>
      </c>
      <c r="K12" s="32">
        <v>1633.01</v>
      </c>
      <c r="L12" s="54">
        <v>2857.76</v>
      </c>
      <c r="M12" s="34">
        <v>0</v>
      </c>
      <c r="N12" s="34">
        <v>1323.77</v>
      </c>
      <c r="O12" s="34">
        <v>1323.77</v>
      </c>
      <c r="P12" s="34">
        <v>-587.26</v>
      </c>
      <c r="Q12" s="58">
        <f t="shared" si="0"/>
        <v>16757.36</v>
      </c>
      <c r="R12" s="5"/>
      <c r="S12" s="63">
        <f t="shared" si="1"/>
        <v>16757.36</v>
      </c>
      <c r="T12" s="62">
        <f t="shared" si="2"/>
        <v>0</v>
      </c>
      <c r="U12" s="2">
        <v>2938.6699999999983</v>
      </c>
      <c r="V12" s="61">
        <f t="shared" si="3"/>
        <v>-3525.9299999999985</v>
      </c>
      <c r="X12" s="34">
        <v>2743.55</v>
      </c>
      <c r="Y12" s="71">
        <v>16547.14</v>
      </c>
      <c r="Z12" s="61">
        <f t="shared" si="4"/>
        <v>-210.22000000000116</v>
      </c>
    </row>
    <row r="13" spans="1:26" x14ac:dyDescent="0.45">
      <c r="A13" s="19"/>
      <c r="B13" s="28" t="s">
        <v>57</v>
      </c>
      <c r="C13" s="29" t="s">
        <v>199</v>
      </c>
      <c r="D13" s="30"/>
      <c r="E13" s="31"/>
      <c r="F13" s="35"/>
      <c r="G13" s="35"/>
      <c r="H13" s="35"/>
      <c r="I13" s="31"/>
      <c r="J13" s="35"/>
      <c r="K13" s="35"/>
      <c r="L13" s="54">
        <v>0</v>
      </c>
      <c r="M13" s="36"/>
      <c r="N13" s="36"/>
      <c r="O13" s="36"/>
      <c r="P13" s="34">
        <v>40748.870000000003</v>
      </c>
      <c r="Q13" s="58">
        <f t="shared" si="0"/>
        <v>40748.870000000003</v>
      </c>
      <c r="R13" s="5"/>
      <c r="S13" s="63">
        <f t="shared" si="1"/>
        <v>40748.870000000003</v>
      </c>
      <c r="T13" s="62">
        <f t="shared" si="2"/>
        <v>0</v>
      </c>
      <c r="U13" s="2">
        <v>0</v>
      </c>
      <c r="V13" s="61">
        <f t="shared" si="3"/>
        <v>40748.870000000003</v>
      </c>
      <c r="X13" s="34">
        <v>40748.870000000003</v>
      </c>
      <c r="Y13" s="71">
        <v>81497.75</v>
      </c>
      <c r="Z13" s="61">
        <f t="shared" si="4"/>
        <v>40748.879999999997</v>
      </c>
    </row>
    <row r="14" spans="1:26" x14ac:dyDescent="0.45">
      <c r="A14" s="19"/>
      <c r="B14" s="28" t="s">
        <v>58</v>
      </c>
      <c r="C14" s="29" t="s">
        <v>59</v>
      </c>
      <c r="D14" s="30"/>
      <c r="E14" s="31"/>
      <c r="F14" s="35"/>
      <c r="G14" s="35"/>
      <c r="H14" s="35"/>
      <c r="I14" s="31"/>
      <c r="J14" s="35"/>
      <c r="K14" s="35">
        <v>29858.1</v>
      </c>
      <c r="L14" s="53">
        <v>1780.9</v>
      </c>
      <c r="M14" s="36"/>
      <c r="N14" s="34"/>
      <c r="O14" s="34">
        <v>11978.66</v>
      </c>
      <c r="P14" s="34">
        <v>4235</v>
      </c>
      <c r="Q14" s="58">
        <f t="shared" si="0"/>
        <v>47852.66</v>
      </c>
      <c r="R14" s="5"/>
      <c r="S14" s="63">
        <f t="shared" si="1"/>
        <v>47852.66</v>
      </c>
      <c r="T14" s="62">
        <f t="shared" si="2"/>
        <v>0</v>
      </c>
      <c r="U14" s="2">
        <v>0</v>
      </c>
      <c r="V14" s="61">
        <f t="shared" si="3"/>
        <v>4235</v>
      </c>
      <c r="X14" s="34">
        <v>32860.82</v>
      </c>
      <c r="Y14" s="71">
        <v>46071.76</v>
      </c>
      <c r="Z14" s="61">
        <f t="shared" si="4"/>
        <v>-1780.9000000000015</v>
      </c>
    </row>
    <row r="15" spans="1:26" x14ac:dyDescent="0.45">
      <c r="A15" s="19"/>
      <c r="B15" s="28" t="s">
        <v>60</v>
      </c>
      <c r="C15" s="29" t="s">
        <v>61</v>
      </c>
      <c r="D15" s="30"/>
      <c r="E15" s="31"/>
      <c r="F15" s="35"/>
      <c r="G15" s="35"/>
      <c r="H15" s="35"/>
      <c r="I15" s="31"/>
      <c r="J15" s="35"/>
      <c r="K15" s="35">
        <v>0</v>
      </c>
      <c r="L15" s="34"/>
      <c r="M15" s="34">
        <v>0</v>
      </c>
      <c r="N15" s="34"/>
      <c r="O15" s="34"/>
      <c r="P15" s="34">
        <v>4153.5</v>
      </c>
      <c r="Q15" s="58">
        <f t="shared" si="0"/>
        <v>4153.5</v>
      </c>
      <c r="R15" s="5"/>
      <c r="S15" s="63">
        <f t="shared" si="1"/>
        <v>4153.5</v>
      </c>
      <c r="T15" s="62">
        <f t="shared" si="2"/>
        <v>0</v>
      </c>
      <c r="U15" s="2">
        <v>0</v>
      </c>
      <c r="V15" s="61">
        <f t="shared" si="3"/>
        <v>4153.5</v>
      </c>
      <c r="X15" s="34">
        <v>2668.94</v>
      </c>
      <c r="Y15" s="71">
        <v>5538</v>
      </c>
      <c r="Z15" s="61">
        <f t="shared" si="4"/>
        <v>1384.5</v>
      </c>
    </row>
    <row r="16" spans="1:26" x14ac:dyDescent="0.45">
      <c r="A16" s="19"/>
      <c r="B16" s="28" t="s">
        <v>62</v>
      </c>
      <c r="C16" s="29" t="s">
        <v>63</v>
      </c>
      <c r="D16" s="30"/>
      <c r="E16" s="31"/>
      <c r="F16" s="35"/>
      <c r="G16" s="35"/>
      <c r="H16" s="32">
        <v>10000</v>
      </c>
      <c r="I16" s="31"/>
      <c r="J16" s="32">
        <v>0</v>
      </c>
      <c r="K16" s="32">
        <v>3244</v>
      </c>
      <c r="L16" s="54">
        <v>6756</v>
      </c>
      <c r="M16" s="34">
        <v>0</v>
      </c>
      <c r="N16" s="34">
        <v>1600</v>
      </c>
      <c r="O16" s="34">
        <v>1600</v>
      </c>
      <c r="P16" s="34">
        <v>356</v>
      </c>
      <c r="Q16" s="58">
        <f t="shared" si="0"/>
        <v>23556</v>
      </c>
      <c r="R16" s="5"/>
      <c r="S16" s="63">
        <f t="shared" si="1"/>
        <v>23556</v>
      </c>
      <c r="T16" s="62">
        <f t="shared" si="2"/>
        <v>0</v>
      </c>
      <c r="U16" s="2">
        <v>-800</v>
      </c>
      <c r="V16" s="61">
        <f t="shared" si="3"/>
        <v>1156</v>
      </c>
      <c r="X16" s="34">
        <v>-4800</v>
      </c>
      <c r="Y16" s="71">
        <v>20000</v>
      </c>
      <c r="Z16" s="61">
        <f t="shared" si="4"/>
        <v>-3556</v>
      </c>
    </row>
    <row r="17" spans="1:26" ht="22.5" x14ac:dyDescent="0.45">
      <c r="A17" s="19"/>
      <c r="B17" s="37" t="s">
        <v>64</v>
      </c>
      <c r="C17" s="38"/>
      <c r="D17" s="39"/>
      <c r="E17" s="40">
        <v>1215.3499999999999</v>
      </c>
      <c r="F17" s="41">
        <v>2458.92</v>
      </c>
      <c r="G17" s="41">
        <v>1633.01</v>
      </c>
      <c r="H17" s="41">
        <v>11633.01</v>
      </c>
      <c r="I17" s="40">
        <v>1633.01</v>
      </c>
      <c r="J17" s="40">
        <v>1633.01</v>
      </c>
      <c r="K17" s="40">
        <v>34735.11</v>
      </c>
      <c r="L17" s="55">
        <v>11394.66</v>
      </c>
      <c r="M17" s="55">
        <v>0</v>
      </c>
      <c r="N17" s="55">
        <v>2923.77</v>
      </c>
      <c r="O17" s="55">
        <v>14902.43</v>
      </c>
      <c r="P17" s="55">
        <f>SUM(P10:P16)</f>
        <v>146970.22</v>
      </c>
      <c r="Q17" s="59">
        <f>SUM(Q12:Q16)</f>
        <v>133068.39000000001</v>
      </c>
      <c r="R17" s="5"/>
      <c r="S17" s="63">
        <f t="shared" si="1"/>
        <v>231132.5</v>
      </c>
      <c r="T17" s="62">
        <f t="shared" si="2"/>
        <v>98064.109999999986</v>
      </c>
      <c r="U17" s="2">
        <v>2138.6699999999837</v>
      </c>
      <c r="V17" s="61">
        <f t="shared" si="3"/>
        <v>144831.55000000002</v>
      </c>
      <c r="X17" s="42">
        <v>74222.179999999993</v>
      </c>
      <c r="Y17" s="71">
        <v>169654.65</v>
      </c>
      <c r="Z17" s="61">
        <f t="shared" si="4"/>
        <v>36586.25999999998</v>
      </c>
    </row>
    <row r="18" spans="1:26" x14ac:dyDescent="0.45">
      <c r="A18" s="19"/>
      <c r="B18" s="28" t="s">
        <v>65</v>
      </c>
      <c r="C18" s="29" t="s">
        <v>66</v>
      </c>
      <c r="D18" s="30"/>
      <c r="E18" s="31"/>
      <c r="F18" s="35"/>
      <c r="G18" s="35"/>
      <c r="H18" s="35"/>
      <c r="I18" s="31"/>
      <c r="J18" s="32">
        <v>1684</v>
      </c>
      <c r="K18" s="32">
        <v>0</v>
      </c>
      <c r="L18" s="53"/>
      <c r="M18" s="34">
        <v>0</v>
      </c>
      <c r="N18" s="34">
        <v>185.24</v>
      </c>
      <c r="O18" s="36"/>
      <c r="P18" s="34">
        <v>-235.76</v>
      </c>
      <c r="Q18" s="58">
        <f t="shared" si="0"/>
        <v>1633.48</v>
      </c>
      <c r="R18" s="5"/>
      <c r="S18" s="63">
        <f t="shared" si="1"/>
        <v>1633.48</v>
      </c>
      <c r="T18" s="62">
        <f t="shared" si="2"/>
        <v>0</v>
      </c>
      <c r="U18" s="2">
        <v>961.39999999999964</v>
      </c>
      <c r="V18" s="61">
        <f t="shared" si="3"/>
        <v>-1197.1599999999996</v>
      </c>
      <c r="X18" s="36"/>
      <c r="Y18" s="71">
        <v>1684</v>
      </c>
      <c r="Z18" s="61">
        <f t="shared" si="4"/>
        <v>50.519999999999982</v>
      </c>
    </row>
    <row r="19" spans="1:26" x14ac:dyDescent="0.45">
      <c r="A19" s="19"/>
      <c r="B19" s="28" t="s">
        <v>67</v>
      </c>
      <c r="C19" s="29" t="s">
        <v>68</v>
      </c>
      <c r="D19" s="30"/>
      <c r="E19" s="31"/>
      <c r="F19" s="35"/>
      <c r="G19" s="35"/>
      <c r="H19" s="35"/>
      <c r="I19" s="31"/>
      <c r="J19" s="32">
        <v>0</v>
      </c>
      <c r="K19" s="32">
        <v>5269.48</v>
      </c>
      <c r="L19" s="53"/>
      <c r="M19" s="34">
        <v>0</v>
      </c>
      <c r="N19" s="36"/>
      <c r="O19" s="36"/>
      <c r="P19" s="34">
        <v>10630.92</v>
      </c>
      <c r="Q19" s="58">
        <f t="shared" si="0"/>
        <v>15900.4</v>
      </c>
      <c r="R19" s="5"/>
      <c r="S19" s="63">
        <f t="shared" si="1"/>
        <v>15900.4</v>
      </c>
      <c r="T19" s="62">
        <f t="shared" si="2"/>
        <v>0</v>
      </c>
      <c r="U19" s="2">
        <v>-593.60000000000036</v>
      </c>
      <c r="V19" s="61">
        <f t="shared" si="3"/>
        <v>11224.52</v>
      </c>
      <c r="X19" s="34">
        <v>14710.4</v>
      </c>
      <c r="Y19" s="71">
        <v>16494</v>
      </c>
      <c r="Z19" s="61">
        <f t="shared" si="4"/>
        <v>593.60000000000036</v>
      </c>
    </row>
    <row r="20" spans="1:26" x14ac:dyDescent="0.45">
      <c r="A20" s="19"/>
      <c r="B20" s="28" t="s">
        <v>69</v>
      </c>
      <c r="C20" s="29" t="s">
        <v>198</v>
      </c>
      <c r="D20" s="30"/>
      <c r="E20" s="31"/>
      <c r="F20" s="32">
        <v>3030</v>
      </c>
      <c r="G20" s="35"/>
      <c r="H20" s="35"/>
      <c r="I20" s="31"/>
      <c r="J20" s="32">
        <v>81493.460000000006</v>
      </c>
      <c r="K20" s="32">
        <v>-67602.47</v>
      </c>
      <c r="L20" s="54">
        <v>0</v>
      </c>
      <c r="M20" s="36"/>
      <c r="N20" s="36"/>
      <c r="O20" s="36"/>
      <c r="P20" s="34">
        <v>31135.72</v>
      </c>
      <c r="Q20" s="58">
        <f t="shared" si="0"/>
        <v>48056.710000000006</v>
      </c>
      <c r="R20" s="5"/>
      <c r="S20" s="63">
        <f t="shared" si="1"/>
        <v>48056.710000000006</v>
      </c>
      <c r="T20" s="62">
        <f t="shared" si="2"/>
        <v>0</v>
      </c>
      <c r="U20" s="2">
        <v>81493.459999999992</v>
      </c>
      <c r="V20" s="61">
        <f t="shared" si="3"/>
        <v>-50357.739999999991</v>
      </c>
      <c r="X20" s="34">
        <v>56314.59</v>
      </c>
      <c r="Y20" s="71">
        <v>115659.18</v>
      </c>
      <c r="Z20" s="61">
        <f t="shared" si="4"/>
        <v>67602.469999999987</v>
      </c>
    </row>
    <row r="21" spans="1:26" x14ac:dyDescent="0.45">
      <c r="A21" s="19"/>
      <c r="B21" s="28" t="s">
        <v>70</v>
      </c>
      <c r="C21" s="29" t="s">
        <v>71</v>
      </c>
      <c r="D21" s="30"/>
      <c r="E21" s="31"/>
      <c r="F21" s="35"/>
      <c r="G21" s="35"/>
      <c r="H21" s="35"/>
      <c r="I21" s="31"/>
      <c r="J21" s="32"/>
      <c r="K21" s="32"/>
      <c r="L21" s="54">
        <v>0</v>
      </c>
      <c r="M21" s="36"/>
      <c r="N21" s="36"/>
      <c r="O21" s="34">
        <v>22410</v>
      </c>
      <c r="P21" s="34">
        <v>22410</v>
      </c>
      <c r="Q21" s="58">
        <f t="shared" si="0"/>
        <v>44820</v>
      </c>
      <c r="R21" s="5"/>
      <c r="S21" s="63">
        <f t="shared" si="1"/>
        <v>44820</v>
      </c>
      <c r="T21" s="62">
        <f t="shared" si="2"/>
        <v>0</v>
      </c>
      <c r="U21" s="2">
        <v>0</v>
      </c>
      <c r="V21" s="61">
        <f t="shared" si="3"/>
        <v>22410</v>
      </c>
      <c r="X21" s="34">
        <v>21600</v>
      </c>
      <c r="Y21" s="71">
        <v>89640</v>
      </c>
      <c r="Z21" s="61">
        <f t="shared" si="4"/>
        <v>44820</v>
      </c>
    </row>
    <row r="22" spans="1:26" x14ac:dyDescent="0.45">
      <c r="A22" s="19"/>
      <c r="B22" s="28" t="s">
        <v>72</v>
      </c>
      <c r="C22" s="29" t="s">
        <v>73</v>
      </c>
      <c r="D22" s="30"/>
      <c r="E22" s="33">
        <v>163.77000000000001</v>
      </c>
      <c r="F22" s="32">
        <v>20</v>
      </c>
      <c r="G22" s="35"/>
      <c r="H22" s="32">
        <v>0</v>
      </c>
      <c r="I22" s="31"/>
      <c r="J22" s="32"/>
      <c r="K22" s="32">
        <v>0</v>
      </c>
      <c r="L22" s="53"/>
      <c r="M22" s="36">
        <v>549</v>
      </c>
      <c r="N22" s="36"/>
      <c r="O22" s="36"/>
      <c r="P22" s="34">
        <v>-183.77</v>
      </c>
      <c r="Q22" s="58">
        <f t="shared" si="0"/>
        <v>549</v>
      </c>
      <c r="R22" s="5"/>
      <c r="S22" s="63">
        <f t="shared" si="1"/>
        <v>549</v>
      </c>
      <c r="T22" s="62">
        <f t="shared" si="2"/>
        <v>0</v>
      </c>
      <c r="U22" s="2">
        <v>0</v>
      </c>
      <c r="V22" s="61">
        <f t="shared" si="3"/>
        <v>-183.77</v>
      </c>
      <c r="X22" s="34">
        <v>-183.77</v>
      </c>
      <c r="Y22" s="71">
        <v>0</v>
      </c>
      <c r="Z22" s="61">
        <f t="shared" si="4"/>
        <v>-549</v>
      </c>
    </row>
    <row r="23" spans="1:26" ht="22.5" x14ac:dyDescent="0.45">
      <c r="A23" s="19"/>
      <c r="B23" s="37" t="s">
        <v>74</v>
      </c>
      <c r="C23" s="38"/>
      <c r="D23" s="39"/>
      <c r="E23" s="40">
        <v>163.77000000000001</v>
      </c>
      <c r="F23" s="41">
        <v>3050</v>
      </c>
      <c r="G23" s="43"/>
      <c r="H23" s="41">
        <v>0</v>
      </c>
      <c r="I23" s="44"/>
      <c r="J23" s="42">
        <v>83177.460000000006</v>
      </c>
      <c r="K23" s="51">
        <v>-62332.99</v>
      </c>
      <c r="L23" s="55">
        <v>0</v>
      </c>
      <c r="M23" s="55">
        <v>549</v>
      </c>
      <c r="N23" s="55">
        <v>185.24</v>
      </c>
      <c r="O23" s="55">
        <v>22410</v>
      </c>
      <c r="P23" s="55">
        <f>SUM(P18:P22)</f>
        <v>63757.110000000008</v>
      </c>
      <c r="Q23" s="59">
        <f>SUM(Q18:Q22)</f>
        <v>110959.59000000001</v>
      </c>
      <c r="R23" s="5"/>
      <c r="S23" s="63">
        <f t="shared" si="1"/>
        <v>110959.59000000003</v>
      </c>
      <c r="T23" s="62">
        <f t="shared" si="2"/>
        <v>0</v>
      </c>
      <c r="U23" s="2">
        <v>81861.260000000009</v>
      </c>
      <c r="V23" s="61">
        <f t="shared" si="3"/>
        <v>-18104.150000000001</v>
      </c>
      <c r="X23" s="42">
        <v>92441.22</v>
      </c>
      <c r="Y23" s="71">
        <v>223477.18</v>
      </c>
      <c r="Z23" s="61">
        <f t="shared" si="4"/>
        <v>112517.58999999998</v>
      </c>
    </row>
    <row r="24" spans="1:26" x14ac:dyDescent="0.45">
      <c r="A24" s="19"/>
      <c r="B24" s="28" t="s">
        <v>75</v>
      </c>
      <c r="C24" s="29" t="s">
        <v>76</v>
      </c>
      <c r="D24" s="30"/>
      <c r="E24" s="33">
        <v>14.32</v>
      </c>
      <c r="F24" s="32">
        <v>14.3</v>
      </c>
      <c r="G24" s="32">
        <v>13.65</v>
      </c>
      <c r="H24" s="32">
        <v>13.52</v>
      </c>
      <c r="I24" s="33">
        <v>12.77</v>
      </c>
      <c r="J24" s="32">
        <v>13.3</v>
      </c>
      <c r="K24" s="33">
        <v>13.58</v>
      </c>
      <c r="L24" s="53">
        <v>12.26</v>
      </c>
      <c r="M24" s="36">
        <v>8.07</v>
      </c>
      <c r="N24" s="36">
        <v>8</v>
      </c>
      <c r="O24" s="36">
        <v>8</v>
      </c>
      <c r="P24" s="34">
        <v>-31.44</v>
      </c>
      <c r="Q24" s="58">
        <f t="shared" si="0"/>
        <v>100.33000000000001</v>
      </c>
      <c r="R24" s="5"/>
      <c r="S24" s="63">
        <f t="shared" si="1"/>
        <v>100.33000000000001</v>
      </c>
      <c r="T24" s="62">
        <f t="shared" si="2"/>
        <v>0</v>
      </c>
      <c r="U24" s="2">
        <v>26.07</v>
      </c>
      <c r="V24" s="61">
        <f t="shared" si="3"/>
        <v>-57.510000000000005</v>
      </c>
      <c r="X24" s="34">
        <v>-55.79</v>
      </c>
      <c r="Y24" s="71">
        <v>96</v>
      </c>
      <c r="Z24" s="61">
        <f t="shared" si="4"/>
        <v>-4.3300000000000125</v>
      </c>
    </row>
    <row r="25" spans="1:26" x14ac:dyDescent="0.45">
      <c r="A25" s="19"/>
      <c r="B25" s="28" t="s">
        <v>77</v>
      </c>
      <c r="C25" s="29" t="s">
        <v>78</v>
      </c>
      <c r="D25" s="30"/>
      <c r="E25" s="31"/>
      <c r="F25" s="35"/>
      <c r="G25" s="35"/>
      <c r="H25" s="32">
        <v>80</v>
      </c>
      <c r="I25" s="31"/>
      <c r="J25" s="32"/>
      <c r="K25" s="31"/>
      <c r="L25" s="53"/>
      <c r="M25" s="36"/>
      <c r="N25" s="36"/>
      <c r="O25" s="36"/>
      <c r="P25" s="34"/>
      <c r="Q25" s="58">
        <f t="shared" si="0"/>
        <v>80</v>
      </c>
      <c r="R25" s="5"/>
      <c r="S25" s="63">
        <f t="shared" si="1"/>
        <v>80</v>
      </c>
      <c r="T25" s="62">
        <f t="shared" si="2"/>
        <v>0</v>
      </c>
      <c r="U25" s="2">
        <v>0</v>
      </c>
      <c r="V25" s="61">
        <f t="shared" si="3"/>
        <v>0</v>
      </c>
      <c r="X25" s="34">
        <v>-80</v>
      </c>
      <c r="Y25" s="71">
        <v>80</v>
      </c>
      <c r="Z25" s="61">
        <f t="shared" si="4"/>
        <v>0</v>
      </c>
    </row>
    <row r="26" spans="1:26" x14ac:dyDescent="0.45">
      <c r="A26" s="19"/>
      <c r="B26" s="28" t="s">
        <v>79</v>
      </c>
      <c r="C26" s="29" t="s">
        <v>80</v>
      </c>
      <c r="D26" s="30"/>
      <c r="E26" s="33">
        <v>40</v>
      </c>
      <c r="F26" s="32">
        <v>845.54</v>
      </c>
      <c r="G26" s="35"/>
      <c r="H26" s="32">
        <v>190</v>
      </c>
      <c r="I26" s="33">
        <v>0</v>
      </c>
      <c r="J26" s="32">
        <v>0</v>
      </c>
      <c r="K26" s="33">
        <v>0</v>
      </c>
      <c r="L26" s="54">
        <v>0</v>
      </c>
      <c r="M26" s="34">
        <v>527.71</v>
      </c>
      <c r="N26" s="34">
        <v>368.09</v>
      </c>
      <c r="O26" s="34">
        <v>368.09</v>
      </c>
      <c r="P26" s="34">
        <v>368.09</v>
      </c>
      <c r="Q26" s="58">
        <f t="shared" si="0"/>
        <v>2707.52</v>
      </c>
      <c r="R26" s="5"/>
      <c r="S26" s="63">
        <f t="shared" si="1"/>
        <v>2707.52</v>
      </c>
      <c r="T26" s="62">
        <f t="shared" si="2"/>
        <v>0</v>
      </c>
      <c r="U26" s="2">
        <v>-981.1200000000008</v>
      </c>
      <c r="V26" s="61">
        <f t="shared" si="3"/>
        <v>1349.2100000000007</v>
      </c>
      <c r="X26" s="34">
        <v>490.56</v>
      </c>
      <c r="Y26" s="71">
        <v>2915.99</v>
      </c>
      <c r="Z26" s="61">
        <f t="shared" si="4"/>
        <v>208.4699999999998</v>
      </c>
    </row>
    <row r="27" spans="1:26" x14ac:dyDescent="0.45">
      <c r="A27" s="19"/>
      <c r="B27" s="28" t="s">
        <v>81</v>
      </c>
      <c r="C27" s="29" t="s">
        <v>82</v>
      </c>
      <c r="D27" s="30"/>
      <c r="E27" s="31"/>
      <c r="F27" s="35"/>
      <c r="G27" s="35"/>
      <c r="H27" s="32">
        <v>-100</v>
      </c>
      <c r="I27" s="33">
        <v>0</v>
      </c>
      <c r="J27" s="32">
        <v>826.05</v>
      </c>
      <c r="K27" s="33">
        <v>22.59</v>
      </c>
      <c r="L27" s="54">
        <v>27.41</v>
      </c>
      <c r="M27" s="34">
        <v>0</v>
      </c>
      <c r="N27" s="34">
        <v>7.0000000000000007E-2</v>
      </c>
      <c r="O27" s="34">
        <v>7.0000000000000007E-2</v>
      </c>
      <c r="P27" s="34">
        <v>7.0000000000000007E-2</v>
      </c>
      <c r="Q27" s="58">
        <f t="shared" si="0"/>
        <v>776.2600000000001</v>
      </c>
      <c r="R27" s="5"/>
      <c r="S27" s="63">
        <f t="shared" si="1"/>
        <v>776.2600000000001</v>
      </c>
      <c r="T27" s="62">
        <f t="shared" si="2"/>
        <v>0</v>
      </c>
      <c r="U27" s="2">
        <v>801.05</v>
      </c>
      <c r="V27" s="61">
        <f t="shared" si="3"/>
        <v>-800.9799999999999</v>
      </c>
      <c r="X27" s="34">
        <v>12.5</v>
      </c>
      <c r="Y27" s="71">
        <v>748.99</v>
      </c>
      <c r="Z27" s="61">
        <f t="shared" si="4"/>
        <v>-27.270000000000095</v>
      </c>
    </row>
    <row r="28" spans="1:26" ht="22.5" x14ac:dyDescent="0.45">
      <c r="A28" s="19"/>
      <c r="B28" s="28" t="s">
        <v>83</v>
      </c>
      <c r="C28" s="29" t="s">
        <v>84</v>
      </c>
      <c r="D28" s="30"/>
      <c r="E28" s="33">
        <v>3562.89</v>
      </c>
      <c r="F28" s="32">
        <v>7118.05</v>
      </c>
      <c r="G28" s="32">
        <v>4747.08</v>
      </c>
      <c r="H28" s="32">
        <v>4747.08</v>
      </c>
      <c r="I28" s="33">
        <v>4747.09</v>
      </c>
      <c r="J28" s="32">
        <v>4747.08</v>
      </c>
      <c r="K28" s="33">
        <v>4747.09</v>
      </c>
      <c r="L28" s="54">
        <v>8307.4</v>
      </c>
      <c r="M28" s="34">
        <v>0</v>
      </c>
      <c r="N28" s="34">
        <v>4370.28</v>
      </c>
      <c r="O28" s="34">
        <v>4370.28</v>
      </c>
      <c r="P28" s="34">
        <v>-3562.89</v>
      </c>
      <c r="Q28" s="58">
        <f t="shared" si="0"/>
        <v>47901.43</v>
      </c>
      <c r="R28" s="5"/>
      <c r="S28" s="63">
        <f t="shared" si="1"/>
        <v>47901.43</v>
      </c>
      <c r="T28" s="62">
        <f t="shared" si="2"/>
        <v>0</v>
      </c>
      <c r="U28" s="2">
        <v>-309.51000000000931</v>
      </c>
      <c r="V28" s="61">
        <f t="shared" si="3"/>
        <v>-3253.3799999999906</v>
      </c>
      <c r="X28" s="34">
        <v>-3562.89</v>
      </c>
      <c r="Y28" s="71">
        <v>48866.15</v>
      </c>
      <c r="Z28" s="61">
        <f t="shared" si="4"/>
        <v>964.72000000000116</v>
      </c>
    </row>
    <row r="29" spans="1:26" x14ac:dyDescent="0.45">
      <c r="A29" s="19"/>
      <c r="B29" s="37" t="s">
        <v>85</v>
      </c>
      <c r="C29" s="38"/>
      <c r="D29" s="39"/>
      <c r="E29" s="40">
        <v>3617.21</v>
      </c>
      <c r="F29" s="41">
        <v>7977.89</v>
      </c>
      <c r="G29" s="41">
        <v>4760.7299999999996</v>
      </c>
      <c r="H29" s="41">
        <v>4930.6000000000004</v>
      </c>
      <c r="I29" s="40">
        <v>4759.8599999999997</v>
      </c>
      <c r="J29" s="41">
        <v>5586.43</v>
      </c>
      <c r="K29" s="40">
        <v>4783.26</v>
      </c>
      <c r="L29" s="55">
        <v>8347.07</v>
      </c>
      <c r="M29" s="55">
        <v>535.78</v>
      </c>
      <c r="N29" s="55">
        <v>4746.4399999999996</v>
      </c>
      <c r="O29" s="55">
        <v>4746.4399999999996</v>
      </c>
      <c r="P29" s="55">
        <f>SUM(P24:P28)</f>
        <v>-3226.17</v>
      </c>
      <c r="Q29" s="59">
        <f>SUM(Q24:Q28)</f>
        <v>51565.54</v>
      </c>
      <c r="R29" s="5"/>
      <c r="S29" s="63">
        <f t="shared" si="1"/>
        <v>51565.540000000008</v>
      </c>
      <c r="T29" s="62">
        <f t="shared" si="2"/>
        <v>0</v>
      </c>
      <c r="U29" s="2">
        <v>-463.51000000000931</v>
      </c>
      <c r="V29" s="61">
        <f t="shared" si="3"/>
        <v>-2762.6599999999908</v>
      </c>
      <c r="X29" s="42">
        <v>-3195.62</v>
      </c>
      <c r="Y29" s="71">
        <v>52707.130000000005</v>
      </c>
      <c r="Z29" s="61">
        <f t="shared" si="4"/>
        <v>1141.5900000000038</v>
      </c>
    </row>
    <row r="30" spans="1:26" x14ac:dyDescent="0.45">
      <c r="A30" s="19"/>
      <c r="B30" s="45" t="s">
        <v>86</v>
      </c>
      <c r="C30" s="46"/>
      <c r="D30" s="47"/>
      <c r="E30" s="48">
        <v>20246.330000000002</v>
      </c>
      <c r="F30" s="49">
        <v>87912.19</v>
      </c>
      <c r="G30" s="49">
        <v>66660.740000000005</v>
      </c>
      <c r="H30" s="49">
        <v>113773.61</v>
      </c>
      <c r="I30" s="48">
        <v>98606.87</v>
      </c>
      <c r="J30" s="49">
        <v>182610.9</v>
      </c>
      <c r="K30" s="48">
        <v>74393.88</v>
      </c>
      <c r="L30" s="56">
        <v>127205.23</v>
      </c>
      <c r="M30" s="56">
        <v>31719.78</v>
      </c>
      <c r="N30" s="56">
        <v>44586.96</v>
      </c>
      <c r="O30" s="56">
        <v>78790.38</v>
      </c>
      <c r="P30" s="56">
        <f>+P29+P23+P17</f>
        <v>207501.16</v>
      </c>
      <c r="Q30" s="60">
        <f>+Q29+Q23+Q17+Q11</f>
        <v>1135940.03</v>
      </c>
      <c r="R30" s="5"/>
      <c r="S30" s="63">
        <f t="shared" si="1"/>
        <v>1134008.03</v>
      </c>
      <c r="T30" s="62">
        <f t="shared" si="2"/>
        <v>-1932</v>
      </c>
      <c r="U30" s="2">
        <v>89633.579999999842</v>
      </c>
      <c r="V30" s="61">
        <f t="shared" si="3"/>
        <v>117867.58000000016</v>
      </c>
      <c r="X30" s="50">
        <v>215972.75</v>
      </c>
      <c r="Y30" s="71">
        <v>1301283.47</v>
      </c>
      <c r="Z30" s="61">
        <f t="shared" si="4"/>
        <v>165343.43999999994</v>
      </c>
    </row>
    <row r="31" spans="1:26" x14ac:dyDescent="0.45">
      <c r="A31" s="19"/>
      <c r="B31" s="28" t="s">
        <v>87</v>
      </c>
      <c r="C31" s="29" t="s">
        <v>88</v>
      </c>
      <c r="D31" s="30"/>
      <c r="E31" s="33">
        <v>70.5</v>
      </c>
      <c r="F31" s="32">
        <v>14295.37</v>
      </c>
      <c r="G31" s="32">
        <v>28573.8</v>
      </c>
      <c r="H31" s="32">
        <v>20237.189999999999</v>
      </c>
      <c r="I31" s="33">
        <v>24351</v>
      </c>
      <c r="J31" s="32">
        <v>24183.5</v>
      </c>
      <c r="K31" s="33">
        <v>24100.49</v>
      </c>
      <c r="L31" s="54">
        <v>24334</v>
      </c>
      <c r="M31" s="34">
        <v>24656.39</v>
      </c>
      <c r="N31" s="34">
        <v>25775.58</v>
      </c>
      <c r="O31" s="34">
        <v>25775.58</v>
      </c>
      <c r="P31" s="34">
        <v>25775.58</v>
      </c>
      <c r="Q31" s="58">
        <f t="shared" ref="Q31:Q48" si="5">SUM(E31:P31)</f>
        <v>262128.98000000004</v>
      </c>
      <c r="R31" s="5"/>
      <c r="S31" s="63">
        <f t="shared" si="1"/>
        <v>262128.98000000004</v>
      </c>
      <c r="T31" s="62">
        <f t="shared" si="2"/>
        <v>0</v>
      </c>
      <c r="U31" s="2">
        <v>-7868.7799999999115</v>
      </c>
      <c r="V31" s="61">
        <f>+P31-U31</f>
        <v>33644.359999999913</v>
      </c>
      <c r="X31" s="34">
        <v>28201.64</v>
      </c>
      <c r="Y31" s="71">
        <v>264689.75</v>
      </c>
      <c r="Z31" s="61">
        <f t="shared" si="4"/>
        <v>2560.7699999999604</v>
      </c>
    </row>
    <row r="32" spans="1:26" x14ac:dyDescent="0.45">
      <c r="A32" s="19"/>
      <c r="B32" s="28" t="s">
        <v>200</v>
      </c>
      <c r="C32" s="29" t="s">
        <v>201</v>
      </c>
      <c r="D32" s="30"/>
      <c r="E32" s="33"/>
      <c r="F32" s="32"/>
      <c r="G32" s="32"/>
      <c r="H32" s="32"/>
      <c r="I32" s="33"/>
      <c r="J32" s="32"/>
      <c r="K32" s="33"/>
      <c r="L32" s="54">
        <v>0</v>
      </c>
      <c r="M32" s="34"/>
      <c r="N32" s="34"/>
      <c r="O32" s="34"/>
      <c r="P32" s="34"/>
      <c r="Q32" s="58">
        <f t="shared" si="5"/>
        <v>0</v>
      </c>
      <c r="R32" s="5"/>
      <c r="S32" s="63"/>
      <c r="T32" s="62"/>
      <c r="V32" s="61"/>
      <c r="X32" s="34"/>
      <c r="Y32" s="71">
        <v>2551</v>
      </c>
      <c r="Z32" s="61">
        <f t="shared" si="4"/>
        <v>2551</v>
      </c>
    </row>
    <row r="33" spans="1:26" x14ac:dyDescent="0.45">
      <c r="A33" s="19"/>
      <c r="B33" s="28" t="s">
        <v>89</v>
      </c>
      <c r="C33" s="29" t="s">
        <v>90</v>
      </c>
      <c r="D33" s="30"/>
      <c r="E33" s="31"/>
      <c r="F33" s="32">
        <v>2551.23</v>
      </c>
      <c r="G33" s="32">
        <v>4502.2</v>
      </c>
      <c r="H33" s="32">
        <v>4502.1899999999996</v>
      </c>
      <c r="I33" s="33">
        <v>4502.1899999999996</v>
      </c>
      <c r="J33" s="32">
        <v>4502.1899999999996</v>
      </c>
      <c r="K33" s="33">
        <v>4502.2</v>
      </c>
      <c r="L33" s="54">
        <v>4502.2</v>
      </c>
      <c r="M33" s="34">
        <v>4502.2</v>
      </c>
      <c r="N33" s="34">
        <v>-510.44</v>
      </c>
      <c r="O33" s="34">
        <v>-510.44</v>
      </c>
      <c r="P33" s="34">
        <v>-510.44</v>
      </c>
      <c r="Q33" s="58">
        <f t="shared" si="5"/>
        <v>32535.279999999995</v>
      </c>
      <c r="R33" s="5"/>
      <c r="S33" s="63">
        <f t="shared" si="1"/>
        <v>32535.279999999995</v>
      </c>
      <c r="T33" s="62">
        <f t="shared" si="2"/>
        <v>0</v>
      </c>
      <c r="U33" s="2">
        <v>11893.279999999992</v>
      </c>
      <c r="V33" s="61">
        <f t="shared" ref="V33:V91" si="6">+P33-U33</f>
        <v>-12403.719999999992</v>
      </c>
      <c r="X33" s="34">
        <v>-1444.45</v>
      </c>
      <c r="Y33" s="71">
        <v>22510</v>
      </c>
      <c r="Z33" s="61">
        <f t="shared" si="4"/>
        <v>-10025.279999999995</v>
      </c>
    </row>
    <row r="34" spans="1:26" ht="22.5" x14ac:dyDescent="0.45">
      <c r="A34" s="19"/>
      <c r="B34" s="28" t="s">
        <v>91</v>
      </c>
      <c r="C34" s="29" t="s">
        <v>92</v>
      </c>
      <c r="D34" s="30"/>
      <c r="E34" s="33">
        <v>3751.83</v>
      </c>
      <c r="F34" s="32">
        <v>3751.83</v>
      </c>
      <c r="G34" s="32">
        <v>3751.83</v>
      </c>
      <c r="H34" s="32">
        <v>3751.83</v>
      </c>
      <c r="I34" s="33">
        <v>3751.83</v>
      </c>
      <c r="J34" s="32">
        <v>3751.83</v>
      </c>
      <c r="K34" s="33">
        <v>3751.83</v>
      </c>
      <c r="L34" s="54">
        <v>3751.83</v>
      </c>
      <c r="M34" s="34">
        <v>3751.83</v>
      </c>
      <c r="N34" s="34">
        <v>3753.24</v>
      </c>
      <c r="O34" s="34">
        <v>3753.24</v>
      </c>
      <c r="P34" s="34">
        <v>3753.24</v>
      </c>
      <c r="Q34" s="58">
        <f t="shared" si="5"/>
        <v>45026.19</v>
      </c>
      <c r="R34" s="5"/>
      <c r="S34" s="63">
        <f t="shared" si="1"/>
        <v>45026.19</v>
      </c>
      <c r="T34" s="62">
        <f t="shared" si="2"/>
        <v>0</v>
      </c>
      <c r="U34" s="2">
        <v>-744.52000000001135</v>
      </c>
      <c r="V34" s="61">
        <f t="shared" si="6"/>
        <v>4497.7600000000111</v>
      </c>
      <c r="X34" s="34">
        <v>4124.09</v>
      </c>
      <c r="Y34" s="71">
        <v>45029.01</v>
      </c>
      <c r="Z34" s="61">
        <f t="shared" si="4"/>
        <v>2.819999999999709</v>
      </c>
    </row>
    <row r="35" spans="1:26" ht="22.5" x14ac:dyDescent="0.45">
      <c r="A35" s="19"/>
      <c r="B35" s="37" t="s">
        <v>93</v>
      </c>
      <c r="C35" s="38"/>
      <c r="D35" s="39"/>
      <c r="E35" s="40">
        <v>3822.33</v>
      </c>
      <c r="F35" s="41">
        <v>20598.43</v>
      </c>
      <c r="G35" s="41">
        <v>36827.83</v>
      </c>
      <c r="H35" s="41">
        <v>28491.21</v>
      </c>
      <c r="I35" s="40">
        <v>32605.02</v>
      </c>
      <c r="J35" s="41">
        <v>32437.52</v>
      </c>
      <c r="K35" s="40">
        <v>32354.52</v>
      </c>
      <c r="L35" s="55">
        <v>32588.03</v>
      </c>
      <c r="M35" s="55">
        <v>29018.38</v>
      </c>
      <c r="N35" s="55">
        <v>29018.38</v>
      </c>
      <c r="O35" s="55">
        <v>29018.38</v>
      </c>
      <c r="P35" s="55">
        <f>SUM(P31:P34)</f>
        <v>29018.380000000005</v>
      </c>
      <c r="Q35" s="59">
        <f>SUM(Q31:Q34)</f>
        <v>339690.45</v>
      </c>
      <c r="R35" s="5"/>
      <c r="S35" s="63">
        <f t="shared" si="1"/>
        <v>335798.41</v>
      </c>
      <c r="T35" s="62">
        <f t="shared" si="2"/>
        <v>-3892.0400000000373</v>
      </c>
      <c r="U35" s="2">
        <v>3279.9800000000396</v>
      </c>
      <c r="V35" s="61">
        <f t="shared" si="6"/>
        <v>25738.399999999965</v>
      </c>
      <c r="X35" s="42">
        <v>30881.279999999999</v>
      </c>
      <c r="Y35" s="71">
        <v>334779.76</v>
      </c>
      <c r="Z35" s="61">
        <f t="shared" si="4"/>
        <v>-4910.6900000000023</v>
      </c>
    </row>
    <row r="36" spans="1:26" x14ac:dyDescent="0.45">
      <c r="A36" s="19"/>
      <c r="B36" s="28" t="s">
        <v>94</v>
      </c>
      <c r="C36" s="29" t="s">
        <v>95</v>
      </c>
      <c r="D36" s="30"/>
      <c r="E36" s="33">
        <v>6496</v>
      </c>
      <c r="F36" s="32">
        <v>7150.45</v>
      </c>
      <c r="G36" s="32">
        <v>9958.5499999999993</v>
      </c>
      <c r="H36" s="32">
        <v>9677</v>
      </c>
      <c r="I36" s="33">
        <v>4700.25</v>
      </c>
      <c r="J36" s="32">
        <v>10545.53</v>
      </c>
      <c r="K36" s="33">
        <v>5712.5</v>
      </c>
      <c r="L36" s="54">
        <v>8902.1299999999992</v>
      </c>
      <c r="M36" s="34">
        <v>6595</v>
      </c>
      <c r="N36" s="34">
        <v>8967.83</v>
      </c>
      <c r="O36" s="34">
        <v>8967.83</v>
      </c>
      <c r="P36" s="34">
        <v>8967.83</v>
      </c>
      <c r="Q36" s="58">
        <f t="shared" si="5"/>
        <v>96640.900000000009</v>
      </c>
      <c r="R36" s="5"/>
      <c r="S36" s="63">
        <f t="shared" si="1"/>
        <v>96640.900000000009</v>
      </c>
      <c r="T36" s="62">
        <f t="shared" si="2"/>
        <v>0</v>
      </c>
      <c r="U36" s="2">
        <v>-3728.4799999999814</v>
      </c>
      <c r="V36" s="61">
        <f t="shared" si="6"/>
        <v>12696.309999999981</v>
      </c>
      <c r="X36" s="34">
        <v>9487.1299999999992</v>
      </c>
      <c r="Y36" s="71">
        <v>99079.43</v>
      </c>
      <c r="Z36" s="61">
        <f t="shared" si="4"/>
        <v>2438.5299999999843</v>
      </c>
    </row>
    <row r="37" spans="1:26" x14ac:dyDescent="0.45">
      <c r="A37" s="19"/>
      <c r="B37" s="28" t="s">
        <v>96</v>
      </c>
      <c r="C37" s="29" t="s">
        <v>97</v>
      </c>
      <c r="D37" s="30"/>
      <c r="E37" s="33">
        <v>240</v>
      </c>
      <c r="F37" s="32">
        <v>366</v>
      </c>
      <c r="G37" s="32">
        <v>534.96</v>
      </c>
      <c r="H37" s="32">
        <v>567.96</v>
      </c>
      <c r="I37" s="33">
        <v>570.08000000000004</v>
      </c>
      <c r="J37" s="32">
        <v>2535.37</v>
      </c>
      <c r="K37" s="33">
        <v>3598</v>
      </c>
      <c r="L37" s="54">
        <v>552</v>
      </c>
      <c r="M37" s="34">
        <v>165.61</v>
      </c>
      <c r="N37" s="34">
        <v>3238.13</v>
      </c>
      <c r="O37" s="34">
        <v>3238.13</v>
      </c>
      <c r="P37" s="34">
        <v>3238.13</v>
      </c>
      <c r="Q37" s="58">
        <f t="shared" si="5"/>
        <v>18844.370000000003</v>
      </c>
      <c r="R37" s="5"/>
      <c r="S37" s="63">
        <f t="shared" si="1"/>
        <v>18844.370000000003</v>
      </c>
      <c r="T37" s="62">
        <f t="shared" si="2"/>
        <v>0</v>
      </c>
      <c r="U37" s="2">
        <v>3532.6900000000005</v>
      </c>
      <c r="V37" s="61">
        <f t="shared" si="6"/>
        <v>-294.5600000000004</v>
      </c>
      <c r="X37" s="34">
        <v>-213.62</v>
      </c>
      <c r="Y37" s="71">
        <v>24603.02</v>
      </c>
      <c r="Z37" s="61">
        <f t="shared" si="4"/>
        <v>5758.6499999999978</v>
      </c>
    </row>
    <row r="38" spans="1:26" x14ac:dyDescent="0.45">
      <c r="A38" s="19"/>
      <c r="B38" s="28" t="s">
        <v>98</v>
      </c>
      <c r="C38" s="29" t="s">
        <v>99</v>
      </c>
      <c r="D38" s="30"/>
      <c r="E38" s="33">
        <v>10833.33</v>
      </c>
      <c r="F38" s="32">
        <v>10833.33</v>
      </c>
      <c r="G38" s="32">
        <v>10833.33</v>
      </c>
      <c r="H38" s="32">
        <v>9750</v>
      </c>
      <c r="I38" s="33">
        <v>9750</v>
      </c>
      <c r="J38" s="32">
        <v>9750</v>
      </c>
      <c r="K38" s="33">
        <v>9750</v>
      </c>
      <c r="L38" s="54">
        <v>9750</v>
      </c>
      <c r="M38" s="34">
        <v>9750</v>
      </c>
      <c r="N38" s="34">
        <v>9749.7999999999993</v>
      </c>
      <c r="O38" s="34">
        <v>9749.7999999999993</v>
      </c>
      <c r="P38" s="34">
        <v>9749.7999999999993</v>
      </c>
      <c r="Q38" s="58">
        <f t="shared" si="5"/>
        <v>120249.39</v>
      </c>
      <c r="R38" s="5"/>
      <c r="S38" s="63">
        <f t="shared" si="1"/>
        <v>120249.39</v>
      </c>
      <c r="T38" s="62">
        <f t="shared" si="2"/>
        <v>0</v>
      </c>
      <c r="U38" s="2">
        <v>0</v>
      </c>
      <c r="V38" s="61">
        <f t="shared" si="6"/>
        <v>9749.7999999999993</v>
      </c>
      <c r="X38" s="34">
        <v>9750</v>
      </c>
      <c r="Y38" s="71">
        <v>120248.99</v>
      </c>
      <c r="Z38" s="61">
        <f t="shared" si="4"/>
        <v>-0.39999999999417923</v>
      </c>
    </row>
    <row r="39" spans="1:26" x14ac:dyDescent="0.45">
      <c r="A39" s="19"/>
      <c r="B39" s="28" t="s">
        <v>100</v>
      </c>
      <c r="C39" s="29" t="s">
        <v>101</v>
      </c>
      <c r="D39" s="30"/>
      <c r="E39" s="33">
        <v>3640</v>
      </c>
      <c r="F39" s="32">
        <v>3640</v>
      </c>
      <c r="G39" s="32">
        <v>3640</v>
      </c>
      <c r="H39" s="32">
        <v>3640</v>
      </c>
      <c r="I39" s="33">
        <v>3640</v>
      </c>
      <c r="J39" s="32">
        <v>3640</v>
      </c>
      <c r="K39" s="33">
        <v>3640</v>
      </c>
      <c r="L39" s="54">
        <v>3640</v>
      </c>
      <c r="M39" s="34">
        <v>3640</v>
      </c>
      <c r="N39" s="34">
        <v>3750</v>
      </c>
      <c r="O39" s="34">
        <v>3750</v>
      </c>
      <c r="P39" s="34">
        <v>3750</v>
      </c>
      <c r="Q39" s="58">
        <f t="shared" si="5"/>
        <v>44010</v>
      </c>
      <c r="R39" s="5"/>
      <c r="S39" s="63">
        <f t="shared" si="1"/>
        <v>44010</v>
      </c>
      <c r="T39" s="62">
        <f t="shared" si="2"/>
        <v>0</v>
      </c>
      <c r="U39" s="2">
        <v>-330</v>
      </c>
      <c r="V39" s="61">
        <f t="shared" si="6"/>
        <v>4080</v>
      </c>
      <c r="X39" s="34">
        <v>3805</v>
      </c>
      <c r="Y39" s="71">
        <v>44230</v>
      </c>
      <c r="Z39" s="61">
        <f t="shared" si="4"/>
        <v>220</v>
      </c>
    </row>
    <row r="40" spans="1:26" ht="22.5" x14ac:dyDescent="0.45">
      <c r="A40" s="19"/>
      <c r="B40" s="37" t="s">
        <v>102</v>
      </c>
      <c r="C40" s="38"/>
      <c r="D40" s="39"/>
      <c r="E40" s="40">
        <v>21209.33</v>
      </c>
      <c r="F40" s="41">
        <v>21989.78</v>
      </c>
      <c r="G40" s="41">
        <v>24966.84</v>
      </c>
      <c r="H40" s="41">
        <v>23634.959999999999</v>
      </c>
      <c r="I40" s="40">
        <v>18660.330000000002</v>
      </c>
      <c r="J40" s="41">
        <v>26470.9</v>
      </c>
      <c r="K40" s="40">
        <v>22700.5</v>
      </c>
      <c r="L40" s="55">
        <v>22844.13</v>
      </c>
      <c r="M40" s="55">
        <v>25705.759999999998</v>
      </c>
      <c r="N40" s="55">
        <v>25705.759999999998</v>
      </c>
      <c r="O40" s="55">
        <v>25705.759999999998</v>
      </c>
      <c r="P40" s="55">
        <f>SUM(P36:P39)</f>
        <v>25705.759999999998</v>
      </c>
      <c r="Q40" s="59">
        <f>SUM(Q36:Q39)</f>
        <v>279744.66000000003</v>
      </c>
      <c r="R40" s="5"/>
      <c r="S40" s="63">
        <f t="shared" si="1"/>
        <v>285299.81000000006</v>
      </c>
      <c r="T40" s="62">
        <f t="shared" si="2"/>
        <v>5555.1500000000233</v>
      </c>
      <c r="U40" s="2">
        <v>-525.78999999992084</v>
      </c>
      <c r="V40" s="61">
        <f t="shared" si="6"/>
        <v>26231.549999999919</v>
      </c>
      <c r="X40" s="42">
        <v>22828.51</v>
      </c>
      <c r="Y40" s="71">
        <v>288161.44</v>
      </c>
      <c r="Z40" s="61">
        <f t="shared" si="4"/>
        <v>8416.7799999999697</v>
      </c>
    </row>
    <row r="41" spans="1:26" ht="22.5" x14ac:dyDescent="0.45">
      <c r="A41" s="19"/>
      <c r="B41" s="28" t="s">
        <v>103</v>
      </c>
      <c r="C41" s="29" t="s">
        <v>104</v>
      </c>
      <c r="D41" s="30"/>
      <c r="E41" s="33">
        <v>12.06</v>
      </c>
      <c r="F41" s="32">
        <v>2444.5</v>
      </c>
      <c r="G41" s="32">
        <v>4886.12</v>
      </c>
      <c r="H41" s="32">
        <v>3460.55</v>
      </c>
      <c r="I41" s="33">
        <v>4065.08</v>
      </c>
      <c r="J41" s="32">
        <v>4058.1</v>
      </c>
      <c r="K41" s="33">
        <v>4121.18</v>
      </c>
      <c r="L41" s="54">
        <v>4161.1099999999997</v>
      </c>
      <c r="M41" s="34">
        <v>4216.24</v>
      </c>
      <c r="N41" s="34">
        <v>3708.98</v>
      </c>
      <c r="O41" s="34">
        <v>3708.98</v>
      </c>
      <c r="P41" s="34">
        <v>3708.98</v>
      </c>
      <c r="Q41" s="58">
        <f t="shared" si="5"/>
        <v>42551.880000000012</v>
      </c>
      <c r="R41" s="5"/>
      <c r="S41" s="63">
        <f t="shared" si="1"/>
        <v>42551.880000000012</v>
      </c>
      <c r="T41" s="62">
        <f t="shared" si="2"/>
        <v>0</v>
      </c>
      <c r="U41" s="2">
        <v>-5426.1399999999921</v>
      </c>
      <c r="V41" s="61">
        <f t="shared" si="6"/>
        <v>9135.1199999999917</v>
      </c>
      <c r="X41" s="34">
        <v>6774.66</v>
      </c>
      <c r="Y41" s="71">
        <v>41592.49</v>
      </c>
      <c r="Z41" s="61">
        <f t="shared" si="4"/>
        <v>-959.39000000001397</v>
      </c>
    </row>
    <row r="42" spans="1:26" x14ac:dyDescent="0.45">
      <c r="A42" s="19"/>
      <c r="B42" s="28" t="s">
        <v>105</v>
      </c>
      <c r="C42" s="29" t="s">
        <v>106</v>
      </c>
      <c r="D42" s="30"/>
      <c r="E42" s="33">
        <v>1305.3599999999999</v>
      </c>
      <c r="F42" s="32">
        <v>1353.77</v>
      </c>
      <c r="G42" s="32">
        <v>1546.09</v>
      </c>
      <c r="H42" s="32">
        <v>1463.55</v>
      </c>
      <c r="I42" s="33">
        <v>1155.08</v>
      </c>
      <c r="J42" s="32">
        <v>1639.38</v>
      </c>
      <c r="K42" s="33">
        <v>1407.44</v>
      </c>
      <c r="L42" s="54">
        <v>1416.34</v>
      </c>
      <c r="M42" s="34">
        <v>1249.3599999999999</v>
      </c>
      <c r="N42" s="34">
        <v>-205.77</v>
      </c>
      <c r="O42" s="34">
        <v>-205.77</v>
      </c>
      <c r="P42" s="34">
        <v>-205.77</v>
      </c>
      <c r="Q42" s="58">
        <f t="shared" si="5"/>
        <v>11919.06</v>
      </c>
      <c r="R42" s="5"/>
      <c r="S42" s="63">
        <f t="shared" si="1"/>
        <v>11919.06</v>
      </c>
      <c r="T42" s="62">
        <f t="shared" si="2"/>
        <v>0</v>
      </c>
      <c r="U42" s="2">
        <v>1995.9799999999977</v>
      </c>
      <c r="V42" s="61">
        <f t="shared" si="6"/>
        <v>-2201.7499999999977</v>
      </c>
      <c r="X42" s="34">
        <v>399.24</v>
      </c>
      <c r="Y42" s="71">
        <v>8841.82</v>
      </c>
      <c r="Z42" s="61">
        <f t="shared" si="4"/>
        <v>-3077.24</v>
      </c>
    </row>
    <row r="43" spans="1:26" x14ac:dyDescent="0.45">
      <c r="A43" s="19"/>
      <c r="B43" s="28" t="s">
        <v>107</v>
      </c>
      <c r="C43" s="29" t="s">
        <v>108</v>
      </c>
      <c r="D43" s="30"/>
      <c r="E43" s="33">
        <v>360.68</v>
      </c>
      <c r="F43" s="32">
        <v>615.28</v>
      </c>
      <c r="G43" s="32">
        <v>895.59</v>
      </c>
      <c r="H43" s="32">
        <v>746.08</v>
      </c>
      <c r="I43" s="33">
        <v>733.58</v>
      </c>
      <c r="J43" s="32">
        <v>844.38</v>
      </c>
      <c r="K43" s="33">
        <v>788.93</v>
      </c>
      <c r="L43" s="54">
        <v>794.41</v>
      </c>
      <c r="M43" s="34">
        <v>760.04</v>
      </c>
      <c r="N43" s="34">
        <v>2353.52</v>
      </c>
      <c r="O43" s="34">
        <v>2353.52</v>
      </c>
      <c r="P43" s="34">
        <v>2353.52</v>
      </c>
      <c r="Q43" s="58">
        <f t="shared" si="5"/>
        <v>13599.53</v>
      </c>
      <c r="R43" s="5"/>
      <c r="S43" s="63">
        <f t="shared" si="1"/>
        <v>13599.53</v>
      </c>
      <c r="T43" s="62">
        <f t="shared" si="2"/>
        <v>0</v>
      </c>
      <c r="U43" s="2">
        <v>-2021.2800000000025</v>
      </c>
      <c r="V43" s="61">
        <f t="shared" si="6"/>
        <v>4374.8000000000029</v>
      </c>
      <c r="X43" s="34">
        <v>1799.62</v>
      </c>
      <c r="Y43" s="71">
        <v>16752.12</v>
      </c>
      <c r="Z43" s="61">
        <f t="shared" si="4"/>
        <v>3152.5899999999983</v>
      </c>
    </row>
    <row r="44" spans="1:26" x14ac:dyDescent="0.45">
      <c r="A44" s="19"/>
      <c r="B44" s="28" t="s">
        <v>109</v>
      </c>
      <c r="C44" s="29" t="s">
        <v>110</v>
      </c>
      <c r="D44" s="30"/>
      <c r="E44" s="33">
        <v>5252.6</v>
      </c>
      <c r="F44" s="32">
        <v>5004.8100000000004</v>
      </c>
      <c r="G44" s="32">
        <v>-1544.83</v>
      </c>
      <c r="H44" s="32">
        <v>2117.96</v>
      </c>
      <c r="I44" s="33">
        <v>2966.49</v>
      </c>
      <c r="J44" s="32">
        <v>2899.13</v>
      </c>
      <c r="K44" s="33">
        <v>2995.99</v>
      </c>
      <c r="L44" s="54">
        <v>2962.31</v>
      </c>
      <c r="M44" s="34">
        <v>2928.63</v>
      </c>
      <c r="N44" s="34">
        <v>5499.97</v>
      </c>
      <c r="O44" s="34">
        <v>5499.97</v>
      </c>
      <c r="P44" s="34">
        <v>5499.97</v>
      </c>
      <c r="Q44" s="58">
        <f t="shared" si="5"/>
        <v>42083.000000000007</v>
      </c>
      <c r="R44" s="5"/>
      <c r="S44" s="63">
        <f t="shared" si="1"/>
        <v>42083.000000000007</v>
      </c>
      <c r="T44" s="62">
        <f t="shared" si="2"/>
        <v>0</v>
      </c>
      <c r="U44" s="2">
        <v>-7926.739999999998</v>
      </c>
      <c r="V44" s="61">
        <f t="shared" si="6"/>
        <v>13426.71</v>
      </c>
      <c r="X44" s="34">
        <v>6896.18</v>
      </c>
      <c r="Y44" s="71">
        <v>47192</v>
      </c>
      <c r="Z44" s="61">
        <f t="shared" si="4"/>
        <v>5108.9999999999927</v>
      </c>
    </row>
    <row r="45" spans="1:26" x14ac:dyDescent="0.45">
      <c r="A45" s="19"/>
      <c r="B45" s="28" t="s">
        <v>111</v>
      </c>
      <c r="C45" s="29" t="s">
        <v>112</v>
      </c>
      <c r="D45" s="30"/>
      <c r="E45" s="33">
        <v>4.43</v>
      </c>
      <c r="F45" s="32">
        <v>249.57</v>
      </c>
      <c r="G45" s="32">
        <v>175.93</v>
      </c>
      <c r="H45" s="35"/>
      <c r="I45" s="33">
        <v>0</v>
      </c>
      <c r="J45" s="35">
        <v>191.62</v>
      </c>
      <c r="K45" s="33">
        <v>2118.0500000000002</v>
      </c>
      <c r="L45" s="54">
        <v>902.13</v>
      </c>
      <c r="M45" s="34">
        <v>-12.34</v>
      </c>
      <c r="N45" s="34">
        <v>869.42</v>
      </c>
      <c r="O45" s="34">
        <v>869.42</v>
      </c>
      <c r="P45" s="34">
        <v>869.42</v>
      </c>
      <c r="Q45" s="58">
        <f t="shared" si="5"/>
        <v>6237.6500000000005</v>
      </c>
      <c r="R45" s="5"/>
      <c r="S45" s="63">
        <f t="shared" si="1"/>
        <v>6237.6500000000005</v>
      </c>
      <c r="T45" s="62">
        <f t="shared" si="2"/>
        <v>0</v>
      </c>
      <c r="U45" s="2">
        <v>-1937.7399999999998</v>
      </c>
      <c r="V45" s="61">
        <f t="shared" si="6"/>
        <v>2807.16</v>
      </c>
      <c r="X45" s="34">
        <v>1064.68</v>
      </c>
      <c r="Y45" s="71">
        <v>7086.7</v>
      </c>
      <c r="Z45" s="61">
        <f t="shared" si="4"/>
        <v>849.04999999999927</v>
      </c>
    </row>
    <row r="46" spans="1:26" x14ac:dyDescent="0.45">
      <c r="A46" s="19"/>
      <c r="B46" s="28" t="s">
        <v>113</v>
      </c>
      <c r="C46" s="29" t="s">
        <v>114</v>
      </c>
      <c r="D46" s="30"/>
      <c r="E46" s="33">
        <v>3524.5</v>
      </c>
      <c r="F46" s="32">
        <v>881</v>
      </c>
      <c r="G46" s="32">
        <v>881</v>
      </c>
      <c r="H46" s="32">
        <v>789.11</v>
      </c>
      <c r="I46" s="33">
        <v>881</v>
      </c>
      <c r="J46" s="32">
        <v>881</v>
      </c>
      <c r="K46" s="33">
        <v>881</v>
      </c>
      <c r="L46" s="54">
        <v>0</v>
      </c>
      <c r="M46" s="34">
        <v>1762</v>
      </c>
      <c r="N46" s="34">
        <v>1314.04</v>
      </c>
      <c r="O46" s="34">
        <v>1314.04</v>
      </c>
      <c r="P46" s="34">
        <v>1314.04</v>
      </c>
      <c r="Q46" s="58">
        <f t="shared" si="5"/>
        <v>14422.730000000003</v>
      </c>
      <c r="R46" s="5"/>
      <c r="S46" s="63">
        <f t="shared" si="1"/>
        <v>14422.730000000003</v>
      </c>
      <c r="T46" s="62">
        <f t="shared" si="2"/>
        <v>0</v>
      </c>
      <c r="U46" s="2">
        <v>-1303.2400000000052</v>
      </c>
      <c r="V46" s="61">
        <f t="shared" si="6"/>
        <v>2617.2800000000052</v>
      </c>
      <c r="X46" s="34">
        <v>1532.62</v>
      </c>
      <c r="Y46" s="71">
        <v>15288.809999999998</v>
      </c>
      <c r="Z46" s="61">
        <f t="shared" si="4"/>
        <v>866.07999999999447</v>
      </c>
    </row>
    <row r="47" spans="1:26" x14ac:dyDescent="0.45">
      <c r="A47" s="19"/>
      <c r="B47" s="28" t="s">
        <v>115</v>
      </c>
      <c r="C47" s="29" t="s">
        <v>116</v>
      </c>
      <c r="D47" s="30"/>
      <c r="E47" s="31"/>
      <c r="F47" s="35"/>
      <c r="G47" s="35"/>
      <c r="H47" s="35"/>
      <c r="I47" s="31"/>
      <c r="J47" s="35"/>
      <c r="K47" s="31">
        <v>1331</v>
      </c>
      <c r="L47" s="53"/>
      <c r="M47" s="36">
        <v>-1331</v>
      </c>
      <c r="N47" s="36"/>
      <c r="O47" s="36"/>
      <c r="P47" s="34"/>
      <c r="Q47" s="58">
        <f t="shared" si="5"/>
        <v>0</v>
      </c>
      <c r="R47" s="5"/>
      <c r="S47" s="63">
        <f t="shared" si="1"/>
        <v>0</v>
      </c>
      <c r="T47" s="62">
        <f t="shared" si="2"/>
        <v>0</v>
      </c>
      <c r="U47" s="2">
        <v>0</v>
      </c>
      <c r="V47" s="61">
        <f t="shared" si="6"/>
        <v>0</v>
      </c>
      <c r="X47" s="36"/>
      <c r="Y47" s="71">
        <v>0</v>
      </c>
      <c r="Z47" s="61">
        <f t="shared" si="4"/>
        <v>0</v>
      </c>
    </row>
    <row r="48" spans="1:26" x14ac:dyDescent="0.45">
      <c r="A48" s="19"/>
      <c r="B48" s="28" t="s">
        <v>117</v>
      </c>
      <c r="C48" s="29" t="s">
        <v>118</v>
      </c>
      <c r="D48" s="30"/>
      <c r="E48" s="33">
        <v>1048.48</v>
      </c>
      <c r="F48" s="32">
        <v>1081.2</v>
      </c>
      <c r="G48" s="32">
        <v>1221.5999999999999</v>
      </c>
      <c r="H48" s="32">
        <v>1153.3499999999999</v>
      </c>
      <c r="I48" s="33">
        <v>904.52</v>
      </c>
      <c r="J48" s="32">
        <v>1294.07</v>
      </c>
      <c r="K48" s="33">
        <v>1119.1300000000001</v>
      </c>
      <c r="L48" s="54">
        <v>1114.6099999999999</v>
      </c>
      <c r="M48" s="34">
        <v>999.25</v>
      </c>
      <c r="N48" s="34">
        <v>1377.69</v>
      </c>
      <c r="O48" s="34">
        <v>1377.69</v>
      </c>
      <c r="P48" s="34">
        <v>1377.69</v>
      </c>
      <c r="Q48" s="58">
        <f t="shared" si="5"/>
        <v>14069.28</v>
      </c>
      <c r="R48" s="5"/>
      <c r="S48" s="63">
        <f t="shared" si="1"/>
        <v>14069.28</v>
      </c>
      <c r="T48" s="62">
        <f t="shared" si="2"/>
        <v>0</v>
      </c>
      <c r="U48" s="2">
        <v>-105.60999999999876</v>
      </c>
      <c r="V48" s="61">
        <f t="shared" si="6"/>
        <v>1483.2999999999988</v>
      </c>
      <c r="X48" s="34">
        <v>1152.0999999999999</v>
      </c>
      <c r="Y48" s="71">
        <v>14710.8</v>
      </c>
      <c r="Z48" s="61">
        <f t="shared" si="4"/>
        <v>641.51999999999862</v>
      </c>
    </row>
    <row r="49" spans="1:26" ht="22.5" x14ac:dyDescent="0.45">
      <c r="A49" s="19"/>
      <c r="B49" s="37" t="s">
        <v>119</v>
      </c>
      <c r="C49" s="38"/>
      <c r="D49" s="39"/>
      <c r="E49" s="40">
        <v>11508.11</v>
      </c>
      <c r="F49" s="41">
        <v>11630.13</v>
      </c>
      <c r="G49" s="41">
        <v>8061.5</v>
      </c>
      <c r="H49" s="41">
        <v>9730.6</v>
      </c>
      <c r="I49" s="40">
        <v>10705.75</v>
      </c>
      <c r="J49" s="41">
        <v>11807.68</v>
      </c>
      <c r="K49" s="40">
        <v>14762.72</v>
      </c>
      <c r="L49" s="55">
        <v>11350.91</v>
      </c>
      <c r="M49" s="55">
        <v>10572.18</v>
      </c>
      <c r="N49" s="55">
        <v>14917.85</v>
      </c>
      <c r="O49" s="55">
        <v>14917.85</v>
      </c>
      <c r="P49" s="55">
        <f>SUM(P41:P48)</f>
        <v>14917.85</v>
      </c>
      <c r="Q49" s="59">
        <f>SUM(Q41:Q48)</f>
        <v>144883.13000000003</v>
      </c>
      <c r="R49" s="5"/>
      <c r="S49" s="63">
        <f t="shared" si="1"/>
        <v>144883.13</v>
      </c>
      <c r="T49" s="62">
        <f t="shared" si="2"/>
        <v>0</v>
      </c>
      <c r="U49" s="2">
        <v>-16724.76999999999</v>
      </c>
      <c r="V49" s="61">
        <f t="shared" si="6"/>
        <v>31642.619999999988</v>
      </c>
      <c r="X49" s="42">
        <v>19619.099999999999</v>
      </c>
      <c r="Y49" s="71">
        <v>151464.74</v>
      </c>
      <c r="Z49" s="61">
        <f t="shared" si="4"/>
        <v>6581.6099999999569</v>
      </c>
    </row>
    <row r="50" spans="1:26" ht="22.5" x14ac:dyDescent="0.45">
      <c r="A50" s="19"/>
      <c r="B50" s="45" t="s">
        <v>120</v>
      </c>
      <c r="C50" s="46"/>
      <c r="D50" s="47"/>
      <c r="E50" s="48">
        <v>36539.769999999997</v>
      </c>
      <c r="F50" s="49">
        <v>54218.34</v>
      </c>
      <c r="G50" s="49">
        <v>69856.17</v>
      </c>
      <c r="H50" s="49">
        <v>61856.77</v>
      </c>
      <c r="I50" s="48">
        <v>61971.1</v>
      </c>
      <c r="J50" s="49">
        <v>70716.100000000006</v>
      </c>
      <c r="K50" s="48">
        <v>69817.740000000005</v>
      </c>
      <c r="L50" s="56">
        <v>66783.070000000007</v>
      </c>
      <c r="M50" s="56">
        <v>63633.21</v>
      </c>
      <c r="N50" s="56">
        <v>69641.990000000005</v>
      </c>
      <c r="O50" s="56">
        <v>69641.990000000005</v>
      </c>
      <c r="P50" s="56">
        <f>+P49+P40+P35</f>
        <v>69641.990000000005</v>
      </c>
      <c r="Q50" s="60">
        <f>+Q35+Q40+Q49</f>
        <v>764318.24000000011</v>
      </c>
      <c r="R50" s="5"/>
      <c r="S50" s="63">
        <f t="shared" si="1"/>
        <v>764318.24</v>
      </c>
      <c r="T50" s="62">
        <f t="shared" si="2"/>
        <v>0</v>
      </c>
      <c r="U50" s="2">
        <v>-13970.579999999958</v>
      </c>
      <c r="V50" s="61">
        <f t="shared" si="6"/>
        <v>83612.569999999963</v>
      </c>
      <c r="X50" s="50">
        <v>73328.89</v>
      </c>
      <c r="Y50" s="71">
        <v>774405.94</v>
      </c>
      <c r="Z50" s="61">
        <f t="shared" si="4"/>
        <v>10087.699999999837</v>
      </c>
    </row>
    <row r="51" spans="1:26" ht="22.5" x14ac:dyDescent="0.45">
      <c r="A51" s="19"/>
      <c r="B51" s="28" t="s">
        <v>121</v>
      </c>
      <c r="C51" s="29" t="s">
        <v>122</v>
      </c>
      <c r="D51" s="30"/>
      <c r="E51" s="33">
        <v>10797.95</v>
      </c>
      <c r="F51" s="35"/>
      <c r="G51" s="35"/>
      <c r="H51" s="35"/>
      <c r="I51" s="33">
        <v>0</v>
      </c>
      <c r="J51" s="35">
        <v>0</v>
      </c>
      <c r="K51" s="33">
        <v>0</v>
      </c>
      <c r="L51" s="54">
        <v>0</v>
      </c>
      <c r="M51" s="34">
        <v>0</v>
      </c>
      <c r="N51" s="34">
        <v>0.01</v>
      </c>
      <c r="O51" s="34">
        <v>0.01</v>
      </c>
      <c r="P51" s="34">
        <v>0.01</v>
      </c>
      <c r="Q51" s="58">
        <f t="shared" ref="Q51:Q87" si="7">SUM(E51:P51)</f>
        <v>10797.980000000001</v>
      </c>
      <c r="R51" s="5"/>
      <c r="S51" s="63">
        <f t="shared" si="1"/>
        <v>10797.980000000001</v>
      </c>
      <c r="T51" s="62">
        <f t="shared" si="2"/>
        <v>0</v>
      </c>
      <c r="U51" s="2">
        <v>-2300.5200000000004</v>
      </c>
      <c r="V51" s="61">
        <f t="shared" si="6"/>
        <v>2300.5300000000007</v>
      </c>
      <c r="X51" s="34">
        <v>1150.26</v>
      </c>
      <c r="Y51" s="71">
        <v>10798</v>
      </c>
      <c r="Z51" s="61">
        <f t="shared" si="4"/>
        <v>1.9999999998617568E-2</v>
      </c>
    </row>
    <row r="52" spans="1:26" x14ac:dyDescent="0.45">
      <c r="A52" s="19"/>
      <c r="B52" s="28" t="s">
        <v>123</v>
      </c>
      <c r="C52" s="29" t="s">
        <v>124</v>
      </c>
      <c r="D52" s="30"/>
      <c r="E52" s="33">
        <v>11393.33</v>
      </c>
      <c r="F52" s="35"/>
      <c r="G52" s="32">
        <v>228.19</v>
      </c>
      <c r="H52" s="35"/>
      <c r="I52" s="33">
        <v>0</v>
      </c>
      <c r="J52" s="35">
        <v>0</v>
      </c>
      <c r="K52" s="33">
        <v>0</v>
      </c>
      <c r="L52" s="54">
        <v>0</v>
      </c>
      <c r="M52" s="34">
        <v>257.75</v>
      </c>
      <c r="N52" s="34">
        <v>299.89999999999998</v>
      </c>
      <c r="O52" s="34">
        <v>299.89999999999998</v>
      </c>
      <c r="P52" s="34">
        <v>299.89999999999998</v>
      </c>
      <c r="Q52" s="58">
        <f t="shared" si="7"/>
        <v>12778.97</v>
      </c>
      <c r="R52" s="5"/>
      <c r="S52" s="63">
        <f t="shared" si="1"/>
        <v>12778.97</v>
      </c>
      <c r="T52" s="62">
        <f t="shared" si="2"/>
        <v>0</v>
      </c>
      <c r="U52" s="2">
        <v>-7094.6199999999953</v>
      </c>
      <c r="V52" s="61">
        <f t="shared" si="6"/>
        <v>7394.519999999995</v>
      </c>
      <c r="X52" s="34">
        <v>3547.31</v>
      </c>
      <c r="Y52" s="71">
        <v>13121.02</v>
      </c>
      <c r="Z52" s="61">
        <f t="shared" si="4"/>
        <v>342.05000000000109</v>
      </c>
    </row>
    <row r="53" spans="1:26" x14ac:dyDescent="0.45">
      <c r="A53" s="19"/>
      <c r="B53" s="28" t="s">
        <v>125</v>
      </c>
      <c r="C53" s="29" t="s">
        <v>126</v>
      </c>
      <c r="D53" s="30"/>
      <c r="E53" s="33">
        <v>1499.51</v>
      </c>
      <c r="F53" s="32">
        <v>2765.88</v>
      </c>
      <c r="G53" s="32">
        <v>608.38</v>
      </c>
      <c r="H53" s="32">
        <v>84.64</v>
      </c>
      <c r="I53" s="33">
        <v>353</v>
      </c>
      <c r="J53" s="32">
        <v>3172.15</v>
      </c>
      <c r="K53" s="33">
        <v>665.54</v>
      </c>
      <c r="L53" s="54">
        <v>573.05999999999995</v>
      </c>
      <c r="M53" s="34">
        <v>2849.84</v>
      </c>
      <c r="N53" s="34">
        <v>2492.58</v>
      </c>
      <c r="O53" s="34">
        <v>2492.58</v>
      </c>
      <c r="P53" s="34">
        <v>2492.58</v>
      </c>
      <c r="Q53" s="58">
        <f t="shared" si="7"/>
        <v>20049.740000000005</v>
      </c>
      <c r="R53" s="5"/>
      <c r="S53" s="63">
        <f t="shared" si="1"/>
        <v>20049.740000000005</v>
      </c>
      <c r="T53" s="62">
        <f t="shared" si="2"/>
        <v>0</v>
      </c>
      <c r="U53" s="2">
        <v>-1735.2499999999927</v>
      </c>
      <c r="V53" s="61">
        <f t="shared" si="6"/>
        <v>4227.8299999999927</v>
      </c>
      <c r="X53" s="34">
        <v>2630.2</v>
      </c>
      <c r="Y53" s="71">
        <v>21612</v>
      </c>
      <c r="Z53" s="61">
        <f t="shared" si="4"/>
        <v>1562.2599999999948</v>
      </c>
    </row>
    <row r="54" spans="1:26" x14ac:dyDescent="0.45">
      <c r="A54" s="19"/>
      <c r="B54" s="28" t="s">
        <v>127</v>
      </c>
      <c r="C54" s="29" t="s">
        <v>128</v>
      </c>
      <c r="D54" s="30"/>
      <c r="E54" s="33">
        <v>533.12</v>
      </c>
      <c r="F54" s="32">
        <v>263.41000000000003</v>
      </c>
      <c r="G54" s="32">
        <v>18.350000000000001</v>
      </c>
      <c r="H54" s="32">
        <v>383.25</v>
      </c>
      <c r="I54" s="33">
        <v>615.38</v>
      </c>
      <c r="J54" s="32">
        <v>12.5</v>
      </c>
      <c r="K54" s="33">
        <v>670.4</v>
      </c>
      <c r="L54" s="54">
        <v>0</v>
      </c>
      <c r="M54" s="34">
        <v>0</v>
      </c>
      <c r="N54" s="34">
        <v>670.22</v>
      </c>
      <c r="O54" s="34">
        <v>670.22</v>
      </c>
      <c r="P54" s="34">
        <v>670.22</v>
      </c>
      <c r="Q54" s="58">
        <f t="shared" si="7"/>
        <v>4507.0700000000006</v>
      </c>
      <c r="R54" s="5"/>
      <c r="S54" s="63">
        <f t="shared" si="1"/>
        <v>4507.0700000000006</v>
      </c>
      <c r="T54" s="62">
        <f t="shared" si="2"/>
        <v>0</v>
      </c>
      <c r="U54" s="2">
        <v>-2822.58</v>
      </c>
      <c r="V54" s="61">
        <f t="shared" si="6"/>
        <v>3492.8</v>
      </c>
      <c r="X54" s="34">
        <v>1725.23</v>
      </c>
      <c r="Y54" s="71">
        <v>5371</v>
      </c>
      <c r="Z54" s="61">
        <f t="shared" si="4"/>
        <v>863.92999999999938</v>
      </c>
    </row>
    <row r="55" spans="1:26" x14ac:dyDescent="0.45">
      <c r="A55" s="19"/>
      <c r="B55" s="28" t="s">
        <v>129</v>
      </c>
      <c r="C55" s="29" t="s">
        <v>130</v>
      </c>
      <c r="D55" s="30"/>
      <c r="E55" s="31"/>
      <c r="F55" s="35"/>
      <c r="G55" s="32">
        <v>1145</v>
      </c>
      <c r="H55" s="35"/>
      <c r="I55" s="33">
        <v>0</v>
      </c>
      <c r="J55" s="35">
        <v>0</v>
      </c>
      <c r="K55" s="33">
        <v>0</v>
      </c>
      <c r="L55" s="54">
        <v>0</v>
      </c>
      <c r="M55" s="34">
        <v>0</v>
      </c>
      <c r="N55" s="34">
        <v>-229</v>
      </c>
      <c r="O55" s="34">
        <v>-229</v>
      </c>
      <c r="P55" s="34">
        <v>-229</v>
      </c>
      <c r="Q55" s="58">
        <f t="shared" si="7"/>
        <v>458</v>
      </c>
      <c r="R55" s="5"/>
      <c r="S55" s="63">
        <f t="shared" si="1"/>
        <v>458</v>
      </c>
      <c r="T55" s="62">
        <f t="shared" si="2"/>
        <v>0</v>
      </c>
      <c r="U55" s="2">
        <v>286.26000000000005</v>
      </c>
      <c r="V55" s="61">
        <f t="shared" si="6"/>
        <v>-515.26</v>
      </c>
      <c r="X55" s="34">
        <v>-143.13</v>
      </c>
      <c r="Y55" s="71">
        <v>0</v>
      </c>
      <c r="Z55" s="61">
        <f t="shared" si="4"/>
        <v>-458</v>
      </c>
    </row>
    <row r="56" spans="1:26" x14ac:dyDescent="0.45">
      <c r="A56" s="19"/>
      <c r="B56" s="28" t="s">
        <v>131</v>
      </c>
      <c r="C56" s="29" t="s">
        <v>132</v>
      </c>
      <c r="D56" s="30"/>
      <c r="E56" s="33">
        <v>478.05</v>
      </c>
      <c r="F56" s="35"/>
      <c r="G56" s="35"/>
      <c r="H56" s="32">
        <v>1182.5899999999999</v>
      </c>
      <c r="I56" s="33">
        <v>900</v>
      </c>
      <c r="J56" s="32">
        <v>0</v>
      </c>
      <c r="K56" s="33">
        <v>1017</v>
      </c>
      <c r="L56" s="54">
        <v>649.53</v>
      </c>
      <c r="M56" s="34">
        <v>0</v>
      </c>
      <c r="N56" s="34">
        <v>3280.47</v>
      </c>
      <c r="O56" s="34">
        <v>3280.47</v>
      </c>
      <c r="P56" s="34">
        <v>3280.47</v>
      </c>
      <c r="Q56" s="58">
        <f t="shared" si="7"/>
        <v>14068.579999999998</v>
      </c>
      <c r="R56" s="5"/>
      <c r="S56" s="63">
        <f t="shared" si="1"/>
        <v>14068.579999999998</v>
      </c>
      <c r="T56" s="62">
        <f t="shared" si="2"/>
        <v>0</v>
      </c>
      <c r="U56" s="2">
        <v>-12434.840000000004</v>
      </c>
      <c r="V56" s="61">
        <f t="shared" si="6"/>
        <v>15715.310000000003</v>
      </c>
      <c r="X56" s="34">
        <v>6667.42</v>
      </c>
      <c r="Y56" s="71">
        <v>19979.989999999998</v>
      </c>
      <c r="Z56" s="61">
        <f t="shared" si="4"/>
        <v>5911.41</v>
      </c>
    </row>
    <row r="57" spans="1:26" x14ac:dyDescent="0.45">
      <c r="A57" s="19"/>
      <c r="B57" s="28" t="s">
        <v>133</v>
      </c>
      <c r="C57" s="29" t="s">
        <v>134</v>
      </c>
      <c r="D57" s="30"/>
      <c r="E57" s="33">
        <v>5575.71</v>
      </c>
      <c r="F57" s="35"/>
      <c r="G57" s="32">
        <v>88</v>
      </c>
      <c r="H57" s="35"/>
      <c r="I57" s="33">
        <v>0</v>
      </c>
      <c r="J57" s="35">
        <v>0</v>
      </c>
      <c r="K57" s="33">
        <v>0</v>
      </c>
      <c r="L57" s="54">
        <v>0</v>
      </c>
      <c r="M57" s="34">
        <v>0</v>
      </c>
      <c r="N57" s="34">
        <v>-1132.74</v>
      </c>
      <c r="O57" s="34">
        <v>-1132.74</v>
      </c>
      <c r="P57" s="34">
        <v>-1132.74</v>
      </c>
      <c r="Q57" s="58">
        <f t="shared" si="7"/>
        <v>2265.4900000000007</v>
      </c>
      <c r="R57" s="5"/>
      <c r="S57" s="63">
        <f t="shared" si="1"/>
        <v>2265.4900000000007</v>
      </c>
      <c r="T57" s="62">
        <f t="shared" si="2"/>
        <v>0</v>
      </c>
      <c r="U57" s="2">
        <v>1415.9199999999998</v>
      </c>
      <c r="V57" s="61">
        <f t="shared" si="6"/>
        <v>-2548.66</v>
      </c>
      <c r="X57" s="34">
        <v>-707.96</v>
      </c>
      <c r="Y57" s="71">
        <v>1.0000000000218279E-2</v>
      </c>
      <c r="Z57" s="61">
        <f t="shared" si="4"/>
        <v>-2265.4800000000005</v>
      </c>
    </row>
    <row r="58" spans="1:26" x14ac:dyDescent="0.45">
      <c r="A58" s="19"/>
      <c r="B58" s="28" t="s">
        <v>135</v>
      </c>
      <c r="C58" s="29" t="s">
        <v>136</v>
      </c>
      <c r="D58" s="30"/>
      <c r="E58" s="33">
        <v>256</v>
      </c>
      <c r="F58" s="32">
        <v>116</v>
      </c>
      <c r="G58" s="35"/>
      <c r="H58" s="32">
        <v>264</v>
      </c>
      <c r="I58" s="33">
        <v>458.49</v>
      </c>
      <c r="J58" s="32">
        <v>18</v>
      </c>
      <c r="K58" s="33">
        <v>339.16</v>
      </c>
      <c r="L58" s="54">
        <v>0</v>
      </c>
      <c r="M58" s="34">
        <v>66</v>
      </c>
      <c r="N58" s="34">
        <v>-290.33</v>
      </c>
      <c r="O58" s="34">
        <v>-290.33</v>
      </c>
      <c r="P58" s="34">
        <v>-290.33</v>
      </c>
      <c r="Q58" s="58">
        <f t="shared" si="7"/>
        <v>646.66000000000031</v>
      </c>
      <c r="R58" s="5"/>
      <c r="S58" s="63">
        <f t="shared" si="1"/>
        <v>646.66000000000031</v>
      </c>
      <c r="T58" s="62">
        <f t="shared" si="2"/>
        <v>0</v>
      </c>
      <c r="U58" s="2">
        <v>635.49</v>
      </c>
      <c r="V58" s="61">
        <f t="shared" si="6"/>
        <v>-925.81999999999994</v>
      </c>
      <c r="X58" s="34">
        <v>-79.5</v>
      </c>
      <c r="Y58" s="71">
        <v>0</v>
      </c>
      <c r="Z58" s="61">
        <f t="shared" si="4"/>
        <v>-646.66000000000031</v>
      </c>
    </row>
    <row r="59" spans="1:26" ht="22.5" x14ac:dyDescent="0.45">
      <c r="A59" s="19"/>
      <c r="B59" s="37" t="s">
        <v>137</v>
      </c>
      <c r="C59" s="38"/>
      <c r="D59" s="39"/>
      <c r="E59" s="40">
        <v>30533.67</v>
      </c>
      <c r="F59" s="41">
        <v>3145.29</v>
      </c>
      <c r="G59" s="41">
        <v>2087.92</v>
      </c>
      <c r="H59" s="41">
        <v>1914.48</v>
      </c>
      <c r="I59" s="40">
        <v>2326.87</v>
      </c>
      <c r="J59" s="41">
        <v>3202.65</v>
      </c>
      <c r="K59" s="40">
        <v>2215.59</v>
      </c>
      <c r="L59" s="55">
        <v>1222.5899999999999</v>
      </c>
      <c r="M59" s="55">
        <v>5091.1099999999997</v>
      </c>
      <c r="N59" s="55">
        <v>5091.1099999999997</v>
      </c>
      <c r="O59" s="55">
        <v>5091.1099999999997</v>
      </c>
      <c r="P59" s="55">
        <f>SUM(P51:P58)</f>
        <v>5091.1100000000006</v>
      </c>
      <c r="Q59" s="59">
        <f>SUM(Q51:Q58)</f>
        <v>65572.489999999991</v>
      </c>
      <c r="R59" s="5"/>
      <c r="S59" s="63">
        <f t="shared" si="1"/>
        <v>67013.5</v>
      </c>
      <c r="T59" s="62">
        <f t="shared" si="2"/>
        <v>1441.0100000000093</v>
      </c>
      <c r="U59" s="2">
        <v>-24050.139999999985</v>
      </c>
      <c r="V59" s="61">
        <f t="shared" si="6"/>
        <v>29141.249999999985</v>
      </c>
      <c r="X59" s="42">
        <v>14789.83</v>
      </c>
      <c r="Y59" s="71">
        <v>70882.02</v>
      </c>
      <c r="Z59" s="61">
        <f t="shared" si="4"/>
        <v>5309.5300000000134</v>
      </c>
    </row>
    <row r="60" spans="1:26" x14ac:dyDescent="0.45">
      <c r="A60" s="19"/>
      <c r="B60" s="28" t="s">
        <v>138</v>
      </c>
      <c r="C60" s="29" t="s">
        <v>139</v>
      </c>
      <c r="D60" s="30"/>
      <c r="E60" s="33">
        <v>92.9</v>
      </c>
      <c r="F60" s="32">
        <v>-87.9</v>
      </c>
      <c r="G60" s="32">
        <v>475</v>
      </c>
      <c r="H60" s="35"/>
      <c r="I60" s="33">
        <v>0</v>
      </c>
      <c r="J60" s="35">
        <v>518</v>
      </c>
      <c r="K60" s="33">
        <v>0</v>
      </c>
      <c r="L60" s="54">
        <v>0</v>
      </c>
      <c r="M60" s="34">
        <v>170</v>
      </c>
      <c r="N60" s="34">
        <v>717</v>
      </c>
      <c r="O60" s="34">
        <v>717</v>
      </c>
      <c r="P60" s="34">
        <v>717</v>
      </c>
      <c r="Q60" s="58">
        <f t="shared" si="7"/>
        <v>3319</v>
      </c>
      <c r="R60" s="5"/>
      <c r="S60" s="63">
        <f t="shared" si="1"/>
        <v>3319</v>
      </c>
      <c r="T60" s="62">
        <f t="shared" si="2"/>
        <v>0</v>
      </c>
      <c r="U60" s="2">
        <v>-132.87999999999965</v>
      </c>
      <c r="V60" s="61">
        <f t="shared" si="6"/>
        <v>849.87999999999965</v>
      </c>
      <c r="X60" s="34">
        <v>325.44</v>
      </c>
      <c r="Y60" s="71">
        <v>4583</v>
      </c>
      <c r="Z60" s="61">
        <f t="shared" si="4"/>
        <v>1264</v>
      </c>
    </row>
    <row r="61" spans="1:26" x14ac:dyDescent="0.45">
      <c r="A61" s="19"/>
      <c r="B61" s="28" t="s">
        <v>140</v>
      </c>
      <c r="C61" s="29" t="s">
        <v>141</v>
      </c>
      <c r="D61" s="30"/>
      <c r="E61" s="31"/>
      <c r="F61" s="32">
        <v>795</v>
      </c>
      <c r="G61" s="32">
        <v>895</v>
      </c>
      <c r="H61" s="32">
        <v>-605</v>
      </c>
      <c r="I61" s="33">
        <v>1000</v>
      </c>
      <c r="J61" s="32">
        <v>500</v>
      </c>
      <c r="K61" s="33">
        <v>500</v>
      </c>
      <c r="L61" s="54">
        <v>500</v>
      </c>
      <c r="M61" s="34">
        <v>0</v>
      </c>
      <c r="N61" s="34">
        <v>-617</v>
      </c>
      <c r="O61" s="34">
        <v>-617</v>
      </c>
      <c r="P61" s="34">
        <v>-617</v>
      </c>
      <c r="Q61" s="58">
        <f t="shared" si="7"/>
        <v>1734</v>
      </c>
      <c r="R61" s="5"/>
      <c r="S61" s="63">
        <f t="shared" si="1"/>
        <v>1734</v>
      </c>
      <c r="T61" s="62">
        <f t="shared" si="2"/>
        <v>0</v>
      </c>
      <c r="U61" s="2">
        <v>1771.2599999999993</v>
      </c>
      <c r="V61" s="61">
        <f t="shared" si="6"/>
        <v>-2388.2599999999993</v>
      </c>
      <c r="X61" s="34">
        <v>-135.63</v>
      </c>
      <c r="Y61" s="71">
        <v>0</v>
      </c>
      <c r="Z61" s="61">
        <f t="shared" si="4"/>
        <v>-1734</v>
      </c>
    </row>
    <row r="62" spans="1:26" x14ac:dyDescent="0.45">
      <c r="A62" s="19"/>
      <c r="B62" s="28" t="s">
        <v>142</v>
      </c>
      <c r="C62" s="29" t="s">
        <v>143</v>
      </c>
      <c r="D62" s="30"/>
      <c r="E62" s="33">
        <v>46.16</v>
      </c>
      <c r="F62" s="32">
        <v>46.16</v>
      </c>
      <c r="G62" s="32">
        <v>46.16</v>
      </c>
      <c r="H62" s="32">
        <v>5395.49</v>
      </c>
      <c r="I62" s="33">
        <v>14.99</v>
      </c>
      <c r="J62" s="32">
        <v>28.44</v>
      </c>
      <c r="K62" s="33">
        <v>189</v>
      </c>
      <c r="L62" s="54">
        <v>29.21</v>
      </c>
      <c r="M62" s="34">
        <v>177.37</v>
      </c>
      <c r="N62" s="34">
        <v>190.92</v>
      </c>
      <c r="O62" s="34">
        <v>190.92</v>
      </c>
      <c r="P62" s="34">
        <v>190.92</v>
      </c>
      <c r="Q62" s="58">
        <f t="shared" si="7"/>
        <v>6545.7399999999989</v>
      </c>
      <c r="R62" s="5"/>
      <c r="S62" s="63">
        <f t="shared" si="1"/>
        <v>6545.7399999999989</v>
      </c>
      <c r="T62" s="62">
        <f t="shared" si="2"/>
        <v>0</v>
      </c>
      <c r="U62" s="2">
        <v>624.34999999999854</v>
      </c>
      <c r="V62" s="61">
        <f t="shared" si="6"/>
        <v>-433.42999999999859</v>
      </c>
      <c r="X62" s="34">
        <v>-290.45999999999998</v>
      </c>
      <c r="Y62" s="71">
        <v>6721</v>
      </c>
      <c r="Z62" s="61">
        <f t="shared" si="4"/>
        <v>175.26000000000113</v>
      </c>
    </row>
    <row r="63" spans="1:26" x14ac:dyDescent="0.45">
      <c r="A63" s="19"/>
      <c r="B63" s="28" t="s">
        <v>144</v>
      </c>
      <c r="C63" s="29" t="s">
        <v>145</v>
      </c>
      <c r="D63" s="30"/>
      <c r="E63" s="33">
        <v>5320.5</v>
      </c>
      <c r="F63" s="32">
        <v>1330</v>
      </c>
      <c r="G63" s="32">
        <v>1330</v>
      </c>
      <c r="H63" s="32">
        <v>1330</v>
      </c>
      <c r="I63" s="33">
        <v>1330</v>
      </c>
      <c r="J63" s="32">
        <v>1330</v>
      </c>
      <c r="K63" s="33">
        <v>0</v>
      </c>
      <c r="L63" s="54">
        <v>0</v>
      </c>
      <c r="M63" s="34">
        <v>3993</v>
      </c>
      <c r="N63" s="34">
        <v>1063.9000000000001</v>
      </c>
      <c r="O63" s="34">
        <v>1063.9000000000001</v>
      </c>
      <c r="P63" s="34">
        <v>1063.9000000000001</v>
      </c>
      <c r="Q63" s="58">
        <f t="shared" si="7"/>
        <v>19155.200000000004</v>
      </c>
      <c r="R63" s="5"/>
      <c r="S63" s="63">
        <f t="shared" si="1"/>
        <v>19155.200000000004</v>
      </c>
      <c r="T63" s="62">
        <f t="shared" si="2"/>
        <v>0</v>
      </c>
      <c r="U63" s="2">
        <v>1886.9800000000014</v>
      </c>
      <c r="V63" s="61">
        <f t="shared" si="6"/>
        <v>-823.08000000000129</v>
      </c>
      <c r="X63" s="34">
        <v>386.51</v>
      </c>
      <c r="Y63" s="71">
        <v>18621</v>
      </c>
      <c r="Z63" s="61">
        <f t="shared" si="4"/>
        <v>-534.20000000000437</v>
      </c>
    </row>
    <row r="64" spans="1:26" x14ac:dyDescent="0.45">
      <c r="A64" s="19"/>
      <c r="B64" s="28" t="s">
        <v>146</v>
      </c>
      <c r="C64" s="29" t="s">
        <v>147</v>
      </c>
      <c r="D64" s="30"/>
      <c r="E64" s="33">
        <v>2500</v>
      </c>
      <c r="F64" s="32">
        <v>2640</v>
      </c>
      <c r="G64" s="32">
        <v>1448.95</v>
      </c>
      <c r="H64" s="32">
        <v>1516.99</v>
      </c>
      <c r="I64" s="33">
        <v>1400</v>
      </c>
      <c r="J64" s="32">
        <v>1200</v>
      </c>
      <c r="K64" s="33">
        <v>1506</v>
      </c>
      <c r="L64" s="54">
        <v>1300</v>
      </c>
      <c r="M64" s="34">
        <v>1478.31</v>
      </c>
      <c r="N64" s="34">
        <v>1416.68</v>
      </c>
      <c r="O64" s="34">
        <v>1416.68</v>
      </c>
      <c r="P64" s="34">
        <v>1416.68</v>
      </c>
      <c r="Q64" s="58">
        <f t="shared" si="7"/>
        <v>19240.289999999997</v>
      </c>
      <c r="R64" s="5"/>
      <c r="S64" s="63">
        <f t="shared" si="1"/>
        <v>19240.289999999997</v>
      </c>
      <c r="T64" s="62">
        <f t="shared" si="2"/>
        <v>0</v>
      </c>
      <c r="U64" s="2">
        <v>1457.7199999999957</v>
      </c>
      <c r="V64" s="61">
        <f t="shared" si="6"/>
        <v>-41.039999999995644</v>
      </c>
      <c r="X64" s="34">
        <v>571.14</v>
      </c>
      <c r="Y64" s="71">
        <v>19295.34</v>
      </c>
      <c r="Z64" s="61">
        <f t="shared" si="4"/>
        <v>55.05000000000291</v>
      </c>
    </row>
    <row r="65" spans="1:26" x14ac:dyDescent="0.45">
      <c r="A65" s="19"/>
      <c r="B65" s="28" t="s">
        <v>148</v>
      </c>
      <c r="C65" s="29" t="s">
        <v>149</v>
      </c>
      <c r="D65" s="30"/>
      <c r="E65" s="33">
        <v>1958.05</v>
      </c>
      <c r="F65" s="32">
        <v>2600.08</v>
      </c>
      <c r="G65" s="32">
        <v>1628.99</v>
      </c>
      <c r="H65" s="32">
        <v>1600.82</v>
      </c>
      <c r="I65" s="33">
        <v>1667.05</v>
      </c>
      <c r="J65" s="32">
        <v>1456.51</v>
      </c>
      <c r="K65" s="33">
        <v>1746.78</v>
      </c>
      <c r="L65" s="54">
        <v>401.43</v>
      </c>
      <c r="M65" s="34">
        <v>1405.68</v>
      </c>
      <c r="N65" s="34">
        <v>2096.08</v>
      </c>
      <c r="O65" s="34">
        <v>2096.08</v>
      </c>
      <c r="P65" s="34">
        <v>2096.08</v>
      </c>
      <c r="Q65" s="58">
        <f t="shared" si="7"/>
        <v>20753.630000000005</v>
      </c>
      <c r="R65" s="5"/>
      <c r="S65" s="63">
        <f t="shared" si="1"/>
        <v>20753.630000000005</v>
      </c>
      <c r="T65" s="62">
        <f t="shared" si="2"/>
        <v>0</v>
      </c>
      <c r="U65" s="2">
        <v>-1179.4599999999955</v>
      </c>
      <c r="V65" s="61">
        <f t="shared" si="6"/>
        <v>3275.5399999999954</v>
      </c>
      <c r="X65" s="34">
        <v>2151.5100000000002</v>
      </c>
      <c r="Y65" s="71">
        <v>23138.68</v>
      </c>
      <c r="Z65" s="61">
        <f t="shared" si="4"/>
        <v>2385.0499999999956</v>
      </c>
    </row>
    <row r="66" spans="1:26" x14ac:dyDescent="0.45">
      <c r="A66" s="19"/>
      <c r="B66" s="28" t="s">
        <v>150</v>
      </c>
      <c r="C66" s="29" t="s">
        <v>151</v>
      </c>
      <c r="D66" s="30"/>
      <c r="E66" s="31"/>
      <c r="F66" s="35"/>
      <c r="G66" s="35"/>
      <c r="H66" s="35"/>
      <c r="I66" s="33">
        <v>0</v>
      </c>
      <c r="J66" s="35">
        <v>0</v>
      </c>
      <c r="K66" s="33">
        <v>0</v>
      </c>
      <c r="L66" s="54">
        <v>48</v>
      </c>
      <c r="M66" s="34">
        <v>398</v>
      </c>
      <c r="N66" s="34">
        <v>170.8</v>
      </c>
      <c r="O66" s="34">
        <v>170.8</v>
      </c>
      <c r="P66" s="34">
        <v>170.8</v>
      </c>
      <c r="Q66" s="58">
        <f t="shared" si="7"/>
        <v>958.39999999999986</v>
      </c>
      <c r="R66" s="5"/>
      <c r="S66" s="63">
        <f t="shared" si="1"/>
        <v>958.39999999999986</v>
      </c>
      <c r="T66" s="62">
        <f t="shared" si="2"/>
        <v>0</v>
      </c>
      <c r="U66" s="2">
        <v>-266.17999999999995</v>
      </c>
      <c r="V66" s="61">
        <f t="shared" si="6"/>
        <v>436.97999999999996</v>
      </c>
      <c r="X66" s="34">
        <v>133.09</v>
      </c>
      <c r="Y66" s="71">
        <v>854</v>
      </c>
      <c r="Z66" s="61">
        <f t="shared" si="4"/>
        <v>-104.39999999999986</v>
      </c>
    </row>
    <row r="67" spans="1:26" x14ac:dyDescent="0.45">
      <c r="A67" s="19"/>
      <c r="B67" s="28" t="s">
        <v>152</v>
      </c>
      <c r="C67" s="29" t="s">
        <v>153</v>
      </c>
      <c r="D67" s="30"/>
      <c r="E67" s="33">
        <v>17400</v>
      </c>
      <c r="F67" s="32">
        <v>8700</v>
      </c>
      <c r="G67" s="32">
        <v>8700</v>
      </c>
      <c r="H67" s="32">
        <v>8700</v>
      </c>
      <c r="I67" s="33">
        <v>8700</v>
      </c>
      <c r="J67" s="32">
        <v>8700</v>
      </c>
      <c r="K67" s="33">
        <v>8700</v>
      </c>
      <c r="L67" s="54">
        <v>8700</v>
      </c>
      <c r="M67" s="34">
        <v>8700</v>
      </c>
      <c r="N67" s="34">
        <v>8700</v>
      </c>
      <c r="O67" s="34">
        <v>8700</v>
      </c>
      <c r="P67" s="34">
        <v>8700</v>
      </c>
      <c r="Q67" s="58">
        <f t="shared" si="7"/>
        <v>113100</v>
      </c>
      <c r="R67" s="5"/>
      <c r="S67" s="63">
        <f t="shared" si="1"/>
        <v>113100</v>
      </c>
      <c r="T67" s="62">
        <f t="shared" si="2"/>
        <v>0</v>
      </c>
      <c r="U67" s="2">
        <v>0</v>
      </c>
      <c r="V67" s="61">
        <f t="shared" si="6"/>
        <v>8700</v>
      </c>
      <c r="X67" s="34">
        <v>10800</v>
      </c>
      <c r="Y67" s="71">
        <v>113100</v>
      </c>
      <c r="Z67" s="61">
        <f t="shared" si="4"/>
        <v>0</v>
      </c>
    </row>
    <row r="68" spans="1:26" x14ac:dyDescent="0.45">
      <c r="A68" s="19"/>
      <c r="B68" s="28" t="s">
        <v>154</v>
      </c>
      <c r="C68" s="29" t="s">
        <v>155</v>
      </c>
      <c r="D68" s="30"/>
      <c r="E68" s="33">
        <v>325.66000000000003</v>
      </c>
      <c r="F68" s="32">
        <v>140</v>
      </c>
      <c r="G68" s="32">
        <v>190</v>
      </c>
      <c r="H68" s="35"/>
      <c r="I68" s="33">
        <v>125</v>
      </c>
      <c r="J68" s="35">
        <v>0</v>
      </c>
      <c r="K68" s="33">
        <v>0</v>
      </c>
      <c r="L68" s="54">
        <v>0</v>
      </c>
      <c r="M68" s="34">
        <v>0</v>
      </c>
      <c r="N68" s="34">
        <v>7.0000000000000007E-2</v>
      </c>
      <c r="O68" s="34">
        <v>7.0000000000000007E-2</v>
      </c>
      <c r="P68" s="34">
        <v>7.0000000000000007E-2</v>
      </c>
      <c r="Q68" s="58">
        <f t="shared" si="7"/>
        <v>780.87000000000023</v>
      </c>
      <c r="R68" s="5"/>
      <c r="S68" s="63">
        <f t="shared" si="1"/>
        <v>780.87000000000023</v>
      </c>
      <c r="T68" s="62">
        <f t="shared" si="2"/>
        <v>0</v>
      </c>
      <c r="U68" s="2">
        <v>-80.479999999999791</v>
      </c>
      <c r="V68" s="61">
        <f t="shared" si="6"/>
        <v>80.549999999999784</v>
      </c>
      <c r="X68" s="34">
        <v>102.74</v>
      </c>
      <c r="Y68" s="71">
        <v>781.01</v>
      </c>
      <c r="Z68" s="61">
        <f t="shared" si="4"/>
        <v>0.13999999999975898</v>
      </c>
    </row>
    <row r="69" spans="1:26" x14ac:dyDescent="0.45">
      <c r="A69" s="19"/>
      <c r="B69" s="28" t="s">
        <v>156</v>
      </c>
      <c r="C69" s="29" t="s">
        <v>157</v>
      </c>
      <c r="D69" s="30"/>
      <c r="E69" s="31"/>
      <c r="F69" s="32">
        <v>2491.13</v>
      </c>
      <c r="G69" s="35"/>
      <c r="H69" s="35"/>
      <c r="I69" s="33">
        <v>0</v>
      </c>
      <c r="J69" s="35">
        <v>0</v>
      </c>
      <c r="K69" s="33">
        <v>0</v>
      </c>
      <c r="L69" s="54">
        <v>0</v>
      </c>
      <c r="M69" s="34">
        <v>0</v>
      </c>
      <c r="N69" s="34">
        <v>-0.03</v>
      </c>
      <c r="O69" s="34">
        <v>-0.03</v>
      </c>
      <c r="P69" s="34">
        <v>-0.03</v>
      </c>
      <c r="Q69" s="58">
        <f t="shared" si="7"/>
        <v>2491.0399999999995</v>
      </c>
      <c r="R69" s="5"/>
      <c r="S69" s="63">
        <f t="shared" si="1"/>
        <v>2491.0399999999995</v>
      </c>
      <c r="T69" s="62">
        <f t="shared" si="2"/>
        <v>0</v>
      </c>
      <c r="U69" s="2">
        <v>622.78000000000065</v>
      </c>
      <c r="V69" s="61">
        <f t="shared" si="6"/>
        <v>-622.81000000000063</v>
      </c>
      <c r="X69" s="34">
        <v>-311.39</v>
      </c>
      <c r="Y69" s="71">
        <v>2490.98</v>
      </c>
      <c r="Z69" s="61">
        <f t="shared" si="4"/>
        <v>-5.9999999999490683E-2</v>
      </c>
    </row>
    <row r="70" spans="1:26" ht="22.5" x14ac:dyDescent="0.45">
      <c r="A70" s="19"/>
      <c r="B70" s="28" t="s">
        <v>158</v>
      </c>
      <c r="C70" s="29" t="s">
        <v>159</v>
      </c>
      <c r="D70" s="30"/>
      <c r="E70" s="33">
        <v>3717.5</v>
      </c>
      <c r="F70" s="35"/>
      <c r="G70" s="32">
        <v>705.37</v>
      </c>
      <c r="H70" s="32">
        <v>3010</v>
      </c>
      <c r="I70" s="33">
        <v>0</v>
      </c>
      <c r="J70" s="32">
        <v>0</v>
      </c>
      <c r="K70" s="33">
        <v>0</v>
      </c>
      <c r="L70" s="54">
        <v>2799.5</v>
      </c>
      <c r="M70" s="34">
        <v>0</v>
      </c>
      <c r="N70" s="34">
        <v>14523.43</v>
      </c>
      <c r="O70" s="34">
        <v>14523.43</v>
      </c>
      <c r="P70" s="34">
        <v>14523.43</v>
      </c>
      <c r="Q70" s="58">
        <f t="shared" si="7"/>
        <v>53802.659999999996</v>
      </c>
      <c r="R70" s="5"/>
      <c r="S70" s="63">
        <f t="shared" si="1"/>
        <v>53802.659999999996</v>
      </c>
      <c r="T70" s="62">
        <f t="shared" si="2"/>
        <v>0</v>
      </c>
      <c r="U70" s="2">
        <v>-15641.780000000006</v>
      </c>
      <c r="V70" s="61">
        <f t="shared" si="6"/>
        <v>30165.210000000006</v>
      </c>
      <c r="X70" s="34">
        <v>7820.89</v>
      </c>
      <c r="Y70" s="71">
        <v>80050.02</v>
      </c>
      <c r="Z70" s="61">
        <f t="shared" si="4"/>
        <v>26247.360000000008</v>
      </c>
    </row>
    <row r="71" spans="1:26" x14ac:dyDescent="0.45">
      <c r="A71" s="19"/>
      <c r="B71" s="28" t="s">
        <v>160</v>
      </c>
      <c r="C71" s="29" t="s">
        <v>161</v>
      </c>
      <c r="D71" s="30"/>
      <c r="E71" s="31"/>
      <c r="F71" s="35"/>
      <c r="G71" s="35"/>
      <c r="H71" s="35"/>
      <c r="I71" s="33">
        <v>0</v>
      </c>
      <c r="J71" s="35">
        <v>15</v>
      </c>
      <c r="K71" s="33">
        <v>0</v>
      </c>
      <c r="L71" s="54">
        <v>0</v>
      </c>
      <c r="M71" s="54">
        <v>0</v>
      </c>
      <c r="N71" s="54">
        <v>200</v>
      </c>
      <c r="O71" s="54">
        <v>200</v>
      </c>
      <c r="P71" s="54">
        <v>200</v>
      </c>
      <c r="Q71" s="58">
        <f t="shared" si="7"/>
        <v>615</v>
      </c>
      <c r="R71" s="5"/>
      <c r="S71" s="63">
        <f t="shared" si="1"/>
        <v>615</v>
      </c>
      <c r="T71" s="62">
        <f t="shared" si="2"/>
        <v>0</v>
      </c>
      <c r="U71" s="2">
        <v>-853.74000000000024</v>
      </c>
      <c r="V71" s="61">
        <f t="shared" si="6"/>
        <v>1053.7400000000002</v>
      </c>
      <c r="X71" s="34">
        <v>434.37</v>
      </c>
      <c r="Y71" s="71">
        <v>1015</v>
      </c>
      <c r="Z71" s="61">
        <f t="shared" si="4"/>
        <v>400</v>
      </c>
    </row>
    <row r="72" spans="1:26" x14ac:dyDescent="0.45">
      <c r="A72" s="19"/>
      <c r="B72" s="28" t="s">
        <v>162</v>
      </c>
      <c r="C72" s="29" t="s">
        <v>163</v>
      </c>
      <c r="D72" s="30"/>
      <c r="E72" s="31"/>
      <c r="F72" s="35"/>
      <c r="G72" s="32">
        <v>2247.2199999999998</v>
      </c>
      <c r="H72" s="35"/>
      <c r="I72" s="33">
        <v>582.07000000000005</v>
      </c>
      <c r="J72" s="35">
        <v>0</v>
      </c>
      <c r="K72" s="33">
        <v>54.15</v>
      </c>
      <c r="L72" s="54">
        <v>0</v>
      </c>
      <c r="M72" s="34">
        <v>0</v>
      </c>
      <c r="N72" s="34">
        <v>1049.9100000000001</v>
      </c>
      <c r="O72" s="34">
        <v>1049.9100000000001</v>
      </c>
      <c r="P72" s="34">
        <v>1049.9100000000001</v>
      </c>
      <c r="Q72" s="58">
        <f t="shared" si="7"/>
        <v>6033.17</v>
      </c>
      <c r="R72" s="5"/>
      <c r="S72" s="63">
        <f t="shared" si="1"/>
        <v>6033.17</v>
      </c>
      <c r="T72" s="62">
        <f t="shared" si="2"/>
        <v>0</v>
      </c>
      <c r="U72" s="2">
        <v>-425.46999999999844</v>
      </c>
      <c r="V72" s="61">
        <f t="shared" si="6"/>
        <v>1475.3799999999985</v>
      </c>
      <c r="X72" s="34">
        <v>503.77</v>
      </c>
      <c r="Y72" s="71">
        <v>8132.99</v>
      </c>
      <c r="Z72" s="61">
        <f t="shared" si="4"/>
        <v>2099.8199999999997</v>
      </c>
    </row>
    <row r="73" spans="1:26" x14ac:dyDescent="0.45">
      <c r="A73" s="19"/>
      <c r="B73" s="28" t="s">
        <v>164</v>
      </c>
      <c r="C73" s="29" t="s">
        <v>165</v>
      </c>
      <c r="D73" s="30"/>
      <c r="E73" s="31"/>
      <c r="F73" s="35"/>
      <c r="G73" s="32">
        <v>3800</v>
      </c>
      <c r="H73" s="35"/>
      <c r="I73" s="33">
        <v>0</v>
      </c>
      <c r="J73" s="35">
        <v>950</v>
      </c>
      <c r="K73" s="33">
        <v>0</v>
      </c>
      <c r="L73" s="54">
        <v>0</v>
      </c>
      <c r="M73" s="34">
        <v>0</v>
      </c>
      <c r="N73" s="34">
        <v>-950</v>
      </c>
      <c r="O73" s="34">
        <v>-950</v>
      </c>
      <c r="P73" s="34">
        <v>-950</v>
      </c>
      <c r="Q73" s="58">
        <f t="shared" si="7"/>
        <v>1900</v>
      </c>
      <c r="R73" s="5"/>
      <c r="S73" s="63">
        <f t="shared" si="1"/>
        <v>1900</v>
      </c>
      <c r="T73" s="62">
        <f t="shared" si="2"/>
        <v>0</v>
      </c>
      <c r="U73" s="2">
        <v>1900</v>
      </c>
      <c r="V73" s="61">
        <f t="shared" si="6"/>
        <v>-2850</v>
      </c>
      <c r="X73" s="34">
        <v>-475</v>
      </c>
      <c r="Y73" s="71">
        <v>0</v>
      </c>
      <c r="Z73" s="61">
        <f t="shared" ref="Z73:Z122" si="8">+Y73-Q73</f>
        <v>-1900</v>
      </c>
    </row>
    <row r="74" spans="1:26" x14ac:dyDescent="0.45">
      <c r="A74" s="19"/>
      <c r="B74" s="28" t="s">
        <v>166</v>
      </c>
      <c r="C74" s="29" t="s">
        <v>167</v>
      </c>
      <c r="D74" s="30"/>
      <c r="E74" s="31"/>
      <c r="F74" s="32">
        <v>8733.32</v>
      </c>
      <c r="G74" s="32">
        <v>1234.94</v>
      </c>
      <c r="H74" s="32">
        <v>6921.75</v>
      </c>
      <c r="I74" s="33">
        <v>22772.03</v>
      </c>
      <c r="J74" s="32">
        <v>10267.25</v>
      </c>
      <c r="K74" s="33">
        <v>4949.79</v>
      </c>
      <c r="L74" s="54">
        <v>23927.11</v>
      </c>
      <c r="M74" s="34">
        <v>14531.63</v>
      </c>
      <c r="N74" s="34">
        <v>20596.38</v>
      </c>
      <c r="O74" s="34">
        <v>20596.38</v>
      </c>
      <c r="P74" s="34">
        <v>20596.38</v>
      </c>
      <c r="Q74" s="58">
        <f t="shared" si="7"/>
        <v>155126.96000000002</v>
      </c>
      <c r="R74" s="5"/>
      <c r="S74" s="63">
        <f t="shared" ref="S74:S91" si="9">SUM(E74:P74)</f>
        <v>155126.96000000002</v>
      </c>
      <c r="T74" s="62">
        <f t="shared" ref="T74:T91" si="10">SUM(E74:P74)-Q74</f>
        <v>0</v>
      </c>
      <c r="U74" s="2">
        <v>-24507.460000000021</v>
      </c>
      <c r="V74" s="61">
        <f t="shared" si="6"/>
        <v>45103.840000000026</v>
      </c>
      <c r="X74" s="34">
        <v>28773.37</v>
      </c>
      <c r="Y74" s="71">
        <v>157860.98000000001</v>
      </c>
      <c r="Z74" s="61">
        <f t="shared" si="8"/>
        <v>2734.0199999999895</v>
      </c>
    </row>
    <row r="75" spans="1:26" x14ac:dyDescent="0.45">
      <c r="A75" s="19"/>
      <c r="B75" s="28" t="s">
        <v>168</v>
      </c>
      <c r="C75" s="29" t="s">
        <v>169</v>
      </c>
      <c r="D75" s="30"/>
      <c r="E75" s="31"/>
      <c r="F75" s="35"/>
      <c r="G75" s="35"/>
      <c r="H75" s="32">
        <v>24</v>
      </c>
      <c r="I75" s="33">
        <v>0</v>
      </c>
      <c r="J75" s="32">
        <v>0</v>
      </c>
      <c r="K75" s="33">
        <v>0</v>
      </c>
      <c r="L75" s="54">
        <v>0</v>
      </c>
      <c r="M75" s="34">
        <v>0</v>
      </c>
      <c r="N75" s="34">
        <v>-4.8</v>
      </c>
      <c r="O75" s="34">
        <v>-4.8</v>
      </c>
      <c r="P75" s="34">
        <v>-4.8</v>
      </c>
      <c r="Q75" s="58">
        <f t="shared" si="7"/>
        <v>9.5999999999999979</v>
      </c>
      <c r="R75" s="5"/>
      <c r="S75" s="63">
        <f t="shared" si="9"/>
        <v>9.5999999999999979</v>
      </c>
      <c r="T75" s="62">
        <f t="shared" si="10"/>
        <v>0</v>
      </c>
      <c r="U75" s="2">
        <v>6</v>
      </c>
      <c r="V75" s="61">
        <f t="shared" si="6"/>
        <v>-10.8</v>
      </c>
      <c r="X75" s="34">
        <v>-3</v>
      </c>
      <c r="Y75" s="71">
        <v>0</v>
      </c>
      <c r="Z75" s="61">
        <f t="shared" si="8"/>
        <v>-9.5999999999999979</v>
      </c>
    </row>
    <row r="76" spans="1:26" x14ac:dyDescent="0.45">
      <c r="A76" s="19"/>
      <c r="B76" s="28" t="s">
        <v>170</v>
      </c>
      <c r="C76" s="29" t="s">
        <v>171</v>
      </c>
      <c r="D76" s="30"/>
      <c r="E76" s="33">
        <v>5418.68</v>
      </c>
      <c r="F76" s="32">
        <v>1886.28</v>
      </c>
      <c r="G76" s="32">
        <v>1076.95</v>
      </c>
      <c r="H76" s="32">
        <v>2810</v>
      </c>
      <c r="I76" s="33">
        <v>0</v>
      </c>
      <c r="J76" s="32">
        <v>522.67999999999995</v>
      </c>
      <c r="K76" s="33">
        <v>0</v>
      </c>
      <c r="L76" s="54">
        <v>2638.11</v>
      </c>
      <c r="M76" s="34">
        <v>3505.72</v>
      </c>
      <c r="N76" s="34">
        <v>1600.08</v>
      </c>
      <c r="O76" s="34">
        <v>1600.08</v>
      </c>
      <c r="P76" s="34">
        <v>1600.08</v>
      </c>
      <c r="Q76" s="58">
        <f t="shared" si="7"/>
        <v>22658.660000000003</v>
      </c>
      <c r="R76" s="5"/>
      <c r="S76" s="63">
        <f t="shared" si="9"/>
        <v>22658.660000000003</v>
      </c>
      <c r="T76" s="62">
        <f t="shared" si="10"/>
        <v>0</v>
      </c>
      <c r="U76" s="2">
        <v>676.10000000000582</v>
      </c>
      <c r="V76" s="61">
        <f t="shared" si="6"/>
        <v>923.97999999999411</v>
      </c>
      <c r="X76" s="34">
        <v>-76.709999999999994</v>
      </c>
      <c r="Y76" s="71">
        <v>19714.989999999998</v>
      </c>
      <c r="Z76" s="61">
        <f t="shared" si="8"/>
        <v>-2943.6700000000055</v>
      </c>
    </row>
    <row r="77" spans="1:26" x14ac:dyDescent="0.45">
      <c r="A77" s="19"/>
      <c r="B77" s="28" t="s">
        <v>172</v>
      </c>
      <c r="C77" s="29" t="s">
        <v>173</v>
      </c>
      <c r="D77" s="30"/>
      <c r="E77" s="31"/>
      <c r="F77" s="35"/>
      <c r="G77" s="35"/>
      <c r="H77" s="35"/>
      <c r="I77" s="33">
        <v>0</v>
      </c>
      <c r="J77" s="35">
        <v>0</v>
      </c>
      <c r="K77" s="33">
        <v>0</v>
      </c>
      <c r="L77" s="54">
        <v>0</v>
      </c>
      <c r="M77" s="34">
        <v>0</v>
      </c>
      <c r="N77" s="34"/>
      <c r="O77" s="34"/>
      <c r="P77" s="34"/>
      <c r="Q77" s="58">
        <f t="shared" si="7"/>
        <v>0</v>
      </c>
      <c r="R77" s="5"/>
      <c r="S77" s="63">
        <f t="shared" si="9"/>
        <v>0</v>
      </c>
      <c r="T77" s="62">
        <f t="shared" si="10"/>
        <v>0</v>
      </c>
      <c r="U77" s="2">
        <v>-12.5</v>
      </c>
      <c r="V77" s="61">
        <f t="shared" si="6"/>
        <v>12.5</v>
      </c>
      <c r="X77" s="34">
        <v>6.25</v>
      </c>
      <c r="Y77" s="71">
        <v>0</v>
      </c>
      <c r="Z77" s="61">
        <f t="shared" si="8"/>
        <v>0</v>
      </c>
    </row>
    <row r="78" spans="1:26" x14ac:dyDescent="0.45">
      <c r="A78" s="19"/>
      <c r="B78" s="28" t="s">
        <v>174</v>
      </c>
      <c r="C78" s="29" t="s">
        <v>175</v>
      </c>
      <c r="D78" s="30"/>
      <c r="E78" s="31"/>
      <c r="F78" s="35"/>
      <c r="G78" s="35"/>
      <c r="H78" s="35"/>
      <c r="I78" s="33">
        <v>330</v>
      </c>
      <c r="J78" s="35"/>
      <c r="K78" s="33"/>
      <c r="L78" s="53">
        <v>4000</v>
      </c>
      <c r="M78" s="36">
        <v>0</v>
      </c>
      <c r="N78" s="34">
        <v>-66</v>
      </c>
      <c r="O78" s="34">
        <v>-66</v>
      </c>
      <c r="P78" s="34">
        <v>-66</v>
      </c>
      <c r="Q78" s="58">
        <f t="shared" si="7"/>
        <v>4132</v>
      </c>
      <c r="R78" s="5"/>
      <c r="S78" s="63">
        <f t="shared" si="9"/>
        <v>4132</v>
      </c>
      <c r="T78" s="62">
        <f t="shared" si="10"/>
        <v>0</v>
      </c>
      <c r="U78" s="2">
        <v>330</v>
      </c>
      <c r="V78" s="61">
        <f t="shared" si="6"/>
        <v>-396</v>
      </c>
      <c r="X78" s="36"/>
      <c r="Y78" s="71">
        <v>0</v>
      </c>
      <c r="Z78" s="61">
        <f t="shared" si="8"/>
        <v>-4132</v>
      </c>
    </row>
    <row r="79" spans="1:26" x14ac:dyDescent="0.45">
      <c r="A79" s="19"/>
      <c r="B79" s="28" t="s">
        <v>176</v>
      </c>
      <c r="C79" s="29" t="s">
        <v>177</v>
      </c>
      <c r="D79" s="30"/>
      <c r="E79" s="33">
        <v>10000</v>
      </c>
      <c r="F79" s="35"/>
      <c r="G79" s="32">
        <v>8000</v>
      </c>
      <c r="H79" s="35"/>
      <c r="I79" s="33">
        <v>4000</v>
      </c>
      <c r="J79" s="35">
        <v>4000</v>
      </c>
      <c r="K79" s="33">
        <v>8000</v>
      </c>
      <c r="L79" s="54">
        <v>1350</v>
      </c>
      <c r="M79" s="34">
        <v>4000</v>
      </c>
      <c r="N79" s="36">
        <v>-6800</v>
      </c>
      <c r="O79" s="36">
        <v>-6800</v>
      </c>
      <c r="P79" s="34">
        <v>-6800</v>
      </c>
      <c r="Q79" s="58">
        <f t="shared" si="7"/>
        <v>18950</v>
      </c>
      <c r="R79" s="5"/>
      <c r="S79" s="63">
        <f t="shared" si="9"/>
        <v>18950</v>
      </c>
      <c r="T79" s="62">
        <f t="shared" si="10"/>
        <v>0</v>
      </c>
      <c r="U79" s="2">
        <v>12500</v>
      </c>
      <c r="V79" s="61">
        <f t="shared" si="6"/>
        <v>-19300</v>
      </c>
      <c r="X79" s="34">
        <v>-2250</v>
      </c>
      <c r="Y79" s="71">
        <v>0</v>
      </c>
      <c r="Z79" s="61">
        <f t="shared" si="8"/>
        <v>-18950</v>
      </c>
    </row>
    <row r="80" spans="1:26" x14ac:dyDescent="0.45">
      <c r="A80" s="19"/>
      <c r="B80" s="28" t="s">
        <v>178</v>
      </c>
      <c r="C80" s="29" t="s">
        <v>179</v>
      </c>
      <c r="D80" s="30"/>
      <c r="E80" s="33">
        <v>1350</v>
      </c>
      <c r="F80" s="32">
        <v>1350</v>
      </c>
      <c r="G80" s="32">
        <v>1350</v>
      </c>
      <c r="H80" s="32">
        <v>1350</v>
      </c>
      <c r="I80" s="33">
        <v>1350</v>
      </c>
      <c r="J80" s="32">
        <v>1350</v>
      </c>
      <c r="K80" s="33">
        <v>1350</v>
      </c>
      <c r="L80" s="54">
        <v>845.85</v>
      </c>
      <c r="M80" s="34">
        <v>1350</v>
      </c>
      <c r="N80" s="34">
        <v>-1890</v>
      </c>
      <c r="O80" s="34">
        <v>-1890</v>
      </c>
      <c r="P80" s="34">
        <v>-1890</v>
      </c>
      <c r="Q80" s="58">
        <f t="shared" si="7"/>
        <v>5975.85</v>
      </c>
      <c r="R80" s="5"/>
      <c r="S80" s="63">
        <f t="shared" si="9"/>
        <v>5975.85</v>
      </c>
      <c r="T80" s="62">
        <f t="shared" si="10"/>
        <v>0</v>
      </c>
      <c r="U80" s="2">
        <v>4050</v>
      </c>
      <c r="V80" s="61">
        <f t="shared" si="6"/>
        <v>-5940</v>
      </c>
      <c r="X80" s="34">
        <v>-675</v>
      </c>
      <c r="Y80" s="71">
        <v>17436.009999999998</v>
      </c>
      <c r="Z80" s="61">
        <f t="shared" si="8"/>
        <v>11460.159999999998</v>
      </c>
    </row>
    <row r="81" spans="1:26" ht="22.5" x14ac:dyDescent="0.45">
      <c r="A81" s="19"/>
      <c r="B81" s="28" t="s">
        <v>180</v>
      </c>
      <c r="C81" s="29" t="s">
        <v>181</v>
      </c>
      <c r="D81" s="30"/>
      <c r="E81" s="33">
        <v>4613.55</v>
      </c>
      <c r="F81" s="35"/>
      <c r="G81" s="35"/>
      <c r="H81" s="32">
        <v>2967.97</v>
      </c>
      <c r="I81" s="33">
        <v>1291.1199999999999</v>
      </c>
      <c r="J81" s="32">
        <v>2931.08</v>
      </c>
      <c r="K81" s="33">
        <f>1607.19+25</f>
        <v>1632.19</v>
      </c>
      <c r="L81" s="54">
        <v>-25</v>
      </c>
      <c r="M81" s="34">
        <v>313.10000000000002</v>
      </c>
      <c r="N81" s="34">
        <v>800.02</v>
      </c>
      <c r="O81" s="34">
        <v>800.02</v>
      </c>
      <c r="P81" s="34">
        <v>800.02</v>
      </c>
      <c r="Q81" s="58">
        <f t="shared" si="7"/>
        <v>16124.070000000002</v>
      </c>
      <c r="R81" s="5"/>
      <c r="S81" s="63">
        <f t="shared" si="9"/>
        <v>16124.070000000002</v>
      </c>
      <c r="T81" s="62">
        <f t="shared" si="10"/>
        <v>0</v>
      </c>
      <c r="U81" s="2">
        <v>5055.0799999999963</v>
      </c>
      <c r="V81" s="61">
        <f t="shared" si="6"/>
        <v>-4255.0599999999959</v>
      </c>
      <c r="X81" s="34">
        <v>-416.44</v>
      </c>
      <c r="Y81" s="71">
        <v>0</v>
      </c>
      <c r="Z81" s="61">
        <f t="shared" si="8"/>
        <v>-16124.070000000002</v>
      </c>
    </row>
    <row r="82" spans="1:26" ht="33.75" x14ac:dyDescent="0.45">
      <c r="A82" s="19"/>
      <c r="B82" s="37" t="s">
        <v>182</v>
      </c>
      <c r="C82" s="38"/>
      <c r="D82" s="39"/>
      <c r="E82" s="40">
        <v>52743</v>
      </c>
      <c r="F82" s="41">
        <v>30624.07</v>
      </c>
      <c r="G82" s="41">
        <v>33128.58</v>
      </c>
      <c r="H82" s="41">
        <v>35022.019999999997</v>
      </c>
      <c r="I82" s="40">
        <v>44562.26</v>
      </c>
      <c r="J82" s="41">
        <v>33768.959999999999</v>
      </c>
      <c r="K82" s="40">
        <f>SUM(K60:K81)</f>
        <v>28627.909999999996</v>
      </c>
      <c r="L82" s="55">
        <v>46514.21</v>
      </c>
      <c r="M82" s="55">
        <v>40022.81</v>
      </c>
      <c r="N82" s="55">
        <v>42797.440000000002</v>
      </c>
      <c r="O82" s="55">
        <v>42797.440000000002</v>
      </c>
      <c r="P82" s="55">
        <f>SUM(P60:P81)</f>
        <v>42797.439999999995</v>
      </c>
      <c r="Q82" s="59">
        <f>SUM(Q60:Q81)</f>
        <v>473406.14000000007</v>
      </c>
      <c r="R82" s="5"/>
      <c r="S82" s="63">
        <f t="shared" si="9"/>
        <v>473406.14</v>
      </c>
      <c r="T82" s="62">
        <f t="shared" si="10"/>
        <v>0</v>
      </c>
      <c r="U82" s="2">
        <v>-12219.679999999935</v>
      </c>
      <c r="V82" s="61">
        <f t="shared" si="6"/>
        <v>55017.11999999993</v>
      </c>
      <c r="X82" s="42">
        <v>47375.45</v>
      </c>
      <c r="Y82" s="71">
        <v>473795</v>
      </c>
      <c r="Z82" s="61">
        <f t="shared" si="8"/>
        <v>388.85999999992782</v>
      </c>
    </row>
    <row r="83" spans="1:26" x14ac:dyDescent="0.45">
      <c r="A83" s="19"/>
      <c r="B83" s="28" t="s">
        <v>183</v>
      </c>
      <c r="C83" s="29" t="s">
        <v>184</v>
      </c>
      <c r="D83" s="30"/>
      <c r="E83" s="33">
        <v>71.25</v>
      </c>
      <c r="F83" s="35"/>
      <c r="G83" s="35"/>
      <c r="H83" s="35"/>
      <c r="I83" s="33">
        <v>0</v>
      </c>
      <c r="J83" s="35">
        <v>0</v>
      </c>
      <c r="K83" s="33">
        <v>0</v>
      </c>
      <c r="L83" s="54">
        <v>0</v>
      </c>
      <c r="M83" s="34">
        <v>-0.05</v>
      </c>
      <c r="N83" s="34">
        <v>-0.05</v>
      </c>
      <c r="O83" s="34">
        <v>-0.05</v>
      </c>
      <c r="P83" s="34">
        <v>-0.05</v>
      </c>
      <c r="Q83" s="58">
        <f t="shared" si="7"/>
        <v>71.050000000000011</v>
      </c>
      <c r="R83" s="5"/>
      <c r="S83" s="63">
        <f t="shared" si="9"/>
        <v>71.050000000000011</v>
      </c>
      <c r="T83" s="62">
        <f t="shared" si="10"/>
        <v>0</v>
      </c>
      <c r="U83" s="2">
        <v>17.820000000000014</v>
      </c>
      <c r="V83" s="61">
        <f t="shared" si="6"/>
        <v>-17.870000000000015</v>
      </c>
      <c r="X83" s="34">
        <v>-8.91</v>
      </c>
      <c r="Y83" s="71">
        <v>71</v>
      </c>
      <c r="Z83" s="61">
        <f t="shared" si="8"/>
        <v>-5.0000000000011369E-2</v>
      </c>
    </row>
    <row r="84" spans="1:26" x14ac:dyDescent="0.45">
      <c r="A84" s="19"/>
      <c r="B84" s="37" t="s">
        <v>185</v>
      </c>
      <c r="C84" s="38"/>
      <c r="D84" s="39"/>
      <c r="E84" s="40">
        <v>71.25</v>
      </c>
      <c r="F84" s="43"/>
      <c r="G84" s="43"/>
      <c r="H84" s="43"/>
      <c r="I84" s="40">
        <v>0</v>
      </c>
      <c r="J84" s="43">
        <v>0</v>
      </c>
      <c r="K84" s="40">
        <v>0</v>
      </c>
      <c r="L84" s="55">
        <v>0</v>
      </c>
      <c r="M84" s="55">
        <v>-0.05</v>
      </c>
      <c r="N84" s="55">
        <v>-0.05</v>
      </c>
      <c r="O84" s="55">
        <v>-0.05</v>
      </c>
      <c r="P84" s="55">
        <v>-0.05</v>
      </c>
      <c r="Q84" s="59">
        <f>SUM(Q83)</f>
        <v>71.050000000000011</v>
      </c>
      <c r="R84" s="5"/>
      <c r="S84" s="63">
        <f t="shared" si="9"/>
        <v>71.050000000000011</v>
      </c>
      <c r="T84" s="62">
        <f t="shared" si="10"/>
        <v>0</v>
      </c>
      <c r="U84" s="2">
        <v>17.820000000000014</v>
      </c>
      <c r="V84" s="61">
        <f t="shared" si="6"/>
        <v>-17.870000000000015</v>
      </c>
      <c r="X84" s="42">
        <v>-8.91</v>
      </c>
      <c r="Y84" s="71">
        <v>71</v>
      </c>
      <c r="Z84" s="61">
        <f t="shared" si="8"/>
        <v>-5.0000000000011369E-2</v>
      </c>
    </row>
    <row r="85" spans="1:26" x14ac:dyDescent="0.45">
      <c r="A85" s="19"/>
      <c r="B85" s="28" t="s">
        <v>186</v>
      </c>
      <c r="C85" s="29" t="s">
        <v>187</v>
      </c>
      <c r="D85" s="30"/>
      <c r="E85" s="33">
        <v>623.37</v>
      </c>
      <c r="F85" s="32">
        <v>1246.74</v>
      </c>
      <c r="G85" s="32">
        <v>830.89</v>
      </c>
      <c r="H85" s="32">
        <v>831</v>
      </c>
      <c r="I85" s="33">
        <v>831</v>
      </c>
      <c r="J85" s="32">
        <v>832</v>
      </c>
      <c r="K85" s="33">
        <v>831</v>
      </c>
      <c r="L85" s="54">
        <v>1455</v>
      </c>
      <c r="M85" s="34">
        <v>0</v>
      </c>
      <c r="N85" s="34">
        <v>997.2</v>
      </c>
      <c r="O85" s="34">
        <v>997.2</v>
      </c>
      <c r="P85" s="34">
        <v>997.2</v>
      </c>
      <c r="Q85" s="58">
        <f t="shared" si="7"/>
        <v>10472.600000000002</v>
      </c>
      <c r="R85" s="5"/>
      <c r="S85" s="63">
        <f t="shared" si="9"/>
        <v>10472.600000000002</v>
      </c>
      <c r="T85" s="62">
        <f t="shared" si="10"/>
        <v>0</v>
      </c>
      <c r="U85" s="2">
        <v>-274.52000000000044</v>
      </c>
      <c r="V85" s="61">
        <f t="shared" si="6"/>
        <v>1271.7200000000005</v>
      </c>
      <c r="X85" s="34">
        <v>362.07</v>
      </c>
      <c r="Y85" s="71">
        <v>11012</v>
      </c>
      <c r="Z85" s="61">
        <f t="shared" si="8"/>
        <v>539.39999999999782</v>
      </c>
    </row>
    <row r="86" spans="1:26" x14ac:dyDescent="0.45">
      <c r="A86" s="19"/>
      <c r="B86" s="28" t="s">
        <v>188</v>
      </c>
      <c r="C86" s="29" t="s">
        <v>189</v>
      </c>
      <c r="D86" s="30"/>
      <c r="E86" s="33">
        <v>3628.29</v>
      </c>
      <c r="F86" s="32">
        <v>7256.58</v>
      </c>
      <c r="G86" s="32">
        <v>4837.72</v>
      </c>
      <c r="H86" s="32">
        <v>4837.72</v>
      </c>
      <c r="I86" s="33">
        <v>4837.72</v>
      </c>
      <c r="J86" s="32">
        <v>4361.87</v>
      </c>
      <c r="K86" s="33">
        <v>5313.57</v>
      </c>
      <c r="L86" s="54">
        <v>8466.02</v>
      </c>
      <c r="M86" s="34">
        <v>0</v>
      </c>
      <c r="N86" s="34">
        <v>5975.92</v>
      </c>
      <c r="O86" s="34">
        <v>5975.92</v>
      </c>
      <c r="P86" s="34">
        <v>5975.92</v>
      </c>
      <c r="Q86" s="58">
        <f t="shared" si="7"/>
        <v>61467.25</v>
      </c>
      <c r="R86" s="5"/>
      <c r="S86" s="63">
        <f t="shared" si="9"/>
        <v>61467.25</v>
      </c>
      <c r="T86" s="62">
        <f t="shared" si="10"/>
        <v>0</v>
      </c>
      <c r="U86" s="2">
        <v>-1052.0899999999965</v>
      </c>
      <c r="V86" s="61">
        <f t="shared" si="6"/>
        <v>7028.0099999999966</v>
      </c>
      <c r="X86" s="34">
        <v>-5537.25</v>
      </c>
      <c r="Y86" s="71">
        <v>64102.99</v>
      </c>
      <c r="Z86" s="61">
        <f t="shared" si="8"/>
        <v>2635.739999999998</v>
      </c>
    </row>
    <row r="87" spans="1:26" x14ac:dyDescent="0.45">
      <c r="A87" s="19"/>
      <c r="B87" s="28" t="s">
        <v>190</v>
      </c>
      <c r="C87" s="29" t="s">
        <v>191</v>
      </c>
      <c r="D87" s="30"/>
      <c r="E87" s="31"/>
      <c r="F87" s="35"/>
      <c r="G87" s="35"/>
      <c r="H87" s="32">
        <v>390</v>
      </c>
      <c r="I87" s="33">
        <v>63</v>
      </c>
      <c r="J87" s="32">
        <v>52</v>
      </c>
      <c r="K87" s="33">
        <v>45</v>
      </c>
      <c r="L87" s="54">
        <v>46</v>
      </c>
      <c r="M87" s="34">
        <v>0</v>
      </c>
      <c r="N87" s="34">
        <v>14.2</v>
      </c>
      <c r="O87" s="34">
        <v>14.2</v>
      </c>
      <c r="P87" s="34">
        <v>14.2</v>
      </c>
      <c r="Q87" s="58">
        <f t="shared" si="7"/>
        <v>638.60000000000014</v>
      </c>
      <c r="R87" s="5"/>
      <c r="S87" s="63">
        <f t="shared" si="9"/>
        <v>638.60000000000014</v>
      </c>
      <c r="T87" s="62">
        <f t="shared" si="10"/>
        <v>0</v>
      </c>
      <c r="U87" s="2">
        <v>45.740000000000009</v>
      </c>
      <c r="V87" s="61">
        <f t="shared" si="6"/>
        <v>-31.54000000000001</v>
      </c>
      <c r="X87" s="34">
        <v>34.630000000000003</v>
      </c>
      <c r="Y87" s="71">
        <v>621</v>
      </c>
      <c r="Z87" s="61">
        <f t="shared" si="8"/>
        <v>-17.600000000000136</v>
      </c>
    </row>
    <row r="88" spans="1:26" x14ac:dyDescent="0.45">
      <c r="A88" s="19"/>
      <c r="B88" s="37" t="s">
        <v>192</v>
      </c>
      <c r="C88" s="38"/>
      <c r="D88" s="39"/>
      <c r="E88" s="40">
        <v>4251.66</v>
      </c>
      <c r="F88" s="41">
        <v>8503.32</v>
      </c>
      <c r="G88" s="41">
        <v>5668.61</v>
      </c>
      <c r="H88" s="41">
        <v>6058.72</v>
      </c>
      <c r="I88" s="40">
        <v>5731.72</v>
      </c>
      <c r="J88" s="41">
        <v>5245.87</v>
      </c>
      <c r="K88" s="40">
        <v>6189.57</v>
      </c>
      <c r="L88" s="55">
        <v>9967.02</v>
      </c>
      <c r="M88" s="55">
        <v>0</v>
      </c>
      <c r="N88" s="55">
        <v>6987.32</v>
      </c>
      <c r="O88" s="55">
        <v>6987.32</v>
      </c>
      <c r="P88" s="55">
        <v>6987.32</v>
      </c>
      <c r="Q88" s="59">
        <f>SUM(Q85:Q87)</f>
        <v>72578.450000000012</v>
      </c>
      <c r="R88" s="5"/>
      <c r="S88" s="63">
        <f t="shared" si="9"/>
        <v>72578.450000000012</v>
      </c>
      <c r="T88" s="62">
        <f t="shared" si="10"/>
        <v>0</v>
      </c>
      <c r="U88" s="2">
        <v>-1280.869999999999</v>
      </c>
      <c r="V88" s="61">
        <f t="shared" si="6"/>
        <v>8268.1899999999987</v>
      </c>
      <c r="X88" s="42">
        <v>-5140.55</v>
      </c>
      <c r="Y88" s="71">
        <v>75735.989999999991</v>
      </c>
      <c r="Z88" s="61">
        <f t="shared" si="8"/>
        <v>3157.539999999979</v>
      </c>
    </row>
    <row r="89" spans="1:26" ht="33.75" x14ac:dyDescent="0.45">
      <c r="A89" s="19"/>
      <c r="B89" s="45" t="s">
        <v>193</v>
      </c>
      <c r="C89" s="46"/>
      <c r="D89" s="47"/>
      <c r="E89" s="48">
        <v>87599.58</v>
      </c>
      <c r="F89" s="49">
        <v>42272.68</v>
      </c>
      <c r="G89" s="49">
        <v>40885.11</v>
      </c>
      <c r="H89" s="49">
        <v>42995.22</v>
      </c>
      <c r="I89" s="48">
        <v>52620.85</v>
      </c>
      <c r="J89" s="49">
        <v>42217.48</v>
      </c>
      <c r="K89" s="48">
        <v>37033.07</v>
      </c>
      <c r="L89" s="56">
        <v>57703.82</v>
      </c>
      <c r="M89" s="50">
        <v>43196.4</v>
      </c>
      <c r="N89" s="50">
        <v>54875.82</v>
      </c>
      <c r="O89" s="50">
        <v>54875.82</v>
      </c>
      <c r="P89" s="50">
        <v>54875.82</v>
      </c>
      <c r="Q89" s="60">
        <f>+Q88+Q84+Q82+Q59</f>
        <v>611628.13000000012</v>
      </c>
      <c r="R89" s="5"/>
      <c r="S89" s="63">
        <f t="shared" si="9"/>
        <v>611151.66999999993</v>
      </c>
      <c r="T89" s="62">
        <f t="shared" si="10"/>
        <v>-476.46000000019558</v>
      </c>
      <c r="U89" s="2">
        <v>-37532.869999999995</v>
      </c>
      <c r="V89" s="61">
        <f t="shared" si="6"/>
        <v>92408.69</v>
      </c>
      <c r="X89" s="50">
        <v>57015.82</v>
      </c>
      <c r="Y89" s="71">
        <v>620484.01</v>
      </c>
      <c r="Z89" s="61">
        <f t="shared" si="8"/>
        <v>8855.8799999998882</v>
      </c>
    </row>
    <row r="90" spans="1:26" x14ac:dyDescent="0.45">
      <c r="A90" s="19"/>
      <c r="B90" s="45" t="s">
        <v>194</v>
      </c>
      <c r="C90" s="46"/>
      <c r="D90" s="47"/>
      <c r="E90" s="48">
        <v>124139.35</v>
      </c>
      <c r="F90" s="49">
        <v>96491.02</v>
      </c>
      <c r="G90" s="49">
        <v>110741.28</v>
      </c>
      <c r="H90" s="49">
        <v>104851.99</v>
      </c>
      <c r="I90" s="48">
        <v>114591.95</v>
      </c>
      <c r="J90" s="49">
        <v>112933.58</v>
      </c>
      <c r="K90" s="48">
        <v>106850.81</v>
      </c>
      <c r="L90" s="56">
        <v>124486.89</v>
      </c>
      <c r="M90" s="50">
        <v>106829.61</v>
      </c>
      <c r="N90" s="50">
        <v>124517.81</v>
      </c>
      <c r="O90" s="50">
        <v>124517.81</v>
      </c>
      <c r="P90" s="50">
        <v>124517.81</v>
      </c>
      <c r="Q90" s="60">
        <f>+Q89+Q50</f>
        <v>1375946.37</v>
      </c>
      <c r="R90" s="5"/>
      <c r="S90" s="63">
        <f t="shared" si="9"/>
        <v>1375469.9100000001</v>
      </c>
      <c r="T90" s="62">
        <f t="shared" si="10"/>
        <v>-476.45999999996275</v>
      </c>
      <c r="U90" s="2">
        <v>-51503.450000000186</v>
      </c>
      <c r="V90" s="61">
        <f t="shared" si="6"/>
        <v>176021.26000000018</v>
      </c>
      <c r="X90" s="50">
        <v>130344.71</v>
      </c>
      <c r="Y90" s="71">
        <v>1394889.95</v>
      </c>
      <c r="Z90" s="61">
        <f t="shared" si="8"/>
        <v>18943.579999999842</v>
      </c>
    </row>
    <row r="91" spans="1:26" x14ac:dyDescent="0.45">
      <c r="A91" s="19"/>
      <c r="B91" s="45" t="s">
        <v>195</v>
      </c>
      <c r="C91" s="46"/>
      <c r="D91" s="47"/>
      <c r="E91" s="48">
        <v>-103893.02</v>
      </c>
      <c r="F91" s="49">
        <v>-8578.83</v>
      </c>
      <c r="G91" s="49">
        <v>-44080.54</v>
      </c>
      <c r="H91" s="49">
        <v>8921.6200000000008</v>
      </c>
      <c r="I91" s="48">
        <v>-15985.08</v>
      </c>
      <c r="J91" s="49">
        <v>69677.320000000007</v>
      </c>
      <c r="K91" s="48">
        <v>-32456.93</v>
      </c>
      <c r="L91" s="56">
        <v>2718.34</v>
      </c>
      <c r="M91" s="50">
        <v>-75109.83</v>
      </c>
      <c r="N91" s="50">
        <v>-79930.850000000006</v>
      </c>
      <c r="O91" s="50">
        <v>-45727.43</v>
      </c>
      <c r="P91" s="50">
        <v>82983.350000000006</v>
      </c>
      <c r="Q91" s="60">
        <f>+Q30-Q90</f>
        <v>-240006.34000000008</v>
      </c>
      <c r="R91" s="5"/>
      <c r="S91" s="63">
        <f t="shared" si="9"/>
        <v>-241461.88000000003</v>
      </c>
      <c r="T91" s="62">
        <f t="shared" si="10"/>
        <v>-1455.5399999999499</v>
      </c>
      <c r="U91" s="2">
        <v>141137.03000000003</v>
      </c>
      <c r="V91" s="61">
        <f t="shared" si="6"/>
        <v>-58153.680000000022</v>
      </c>
      <c r="X91" s="50">
        <v>85628.04</v>
      </c>
      <c r="Y91" s="71">
        <v>-93606.479999999981</v>
      </c>
      <c r="Z91" s="61">
        <f t="shared" si="8"/>
        <v>146399.8600000001</v>
      </c>
    </row>
    <row r="92" spans="1:26" x14ac:dyDescent="0.45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>
        <v>2718.34</v>
      </c>
      <c r="M92" s="20"/>
      <c r="N92" s="20"/>
      <c r="O92" s="20"/>
      <c r="P92" s="21"/>
      <c r="Q92" s="5"/>
      <c r="X92" s="21"/>
      <c r="Y92" s="71">
        <f>+Y31-Y91</f>
        <v>358296.23</v>
      </c>
      <c r="Z92" s="61">
        <f t="shared" si="8"/>
        <v>358296.23</v>
      </c>
    </row>
    <row r="93" spans="1:26" x14ac:dyDescent="0.4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"/>
      <c r="Q93" s="5"/>
      <c r="Y93" s="72"/>
      <c r="Z93" s="61">
        <f t="shared" si="8"/>
        <v>0</v>
      </c>
    </row>
    <row r="94" spans="1:26" x14ac:dyDescent="0.4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5"/>
      <c r="Y94" s="72"/>
      <c r="Z94" s="61">
        <f t="shared" si="8"/>
        <v>0</v>
      </c>
    </row>
    <row r="95" spans="1:26" x14ac:dyDescent="0.45">
      <c r="A95" s="67"/>
      <c r="B95" s="181"/>
      <c r="C95" s="182"/>
      <c r="D95" s="183"/>
      <c r="E95" s="68" t="s">
        <v>2</v>
      </c>
      <c r="F95" s="68" t="s">
        <v>2</v>
      </c>
      <c r="G95" s="68" t="s">
        <v>2</v>
      </c>
      <c r="H95" s="68" t="s">
        <v>2</v>
      </c>
      <c r="I95" s="68" t="s">
        <v>2</v>
      </c>
      <c r="J95" s="68" t="s">
        <v>2</v>
      </c>
      <c r="K95" s="68" t="s">
        <v>2</v>
      </c>
      <c r="L95" s="68" t="s">
        <v>2</v>
      </c>
      <c r="M95" s="68" t="s">
        <v>2</v>
      </c>
      <c r="N95" s="68" t="s">
        <v>196</v>
      </c>
      <c r="O95" s="68" t="s">
        <v>196</v>
      </c>
      <c r="P95" s="68" t="s">
        <v>196</v>
      </c>
      <c r="Q95" s="5"/>
      <c r="Y95" s="72"/>
      <c r="Z95" s="61">
        <f t="shared" si="8"/>
        <v>0</v>
      </c>
    </row>
    <row r="96" spans="1:26" x14ac:dyDescent="0.45">
      <c r="A96" s="67" t="s">
        <v>4</v>
      </c>
      <c r="B96" s="181" t="s">
        <v>5</v>
      </c>
      <c r="C96" s="182"/>
      <c r="D96" s="183"/>
      <c r="E96" s="68" t="s">
        <v>6</v>
      </c>
      <c r="F96" s="69" t="s">
        <v>7</v>
      </c>
      <c r="G96" s="70" t="s">
        <v>8</v>
      </c>
      <c r="H96" s="68" t="s">
        <v>9</v>
      </c>
      <c r="I96" s="68" t="s">
        <v>10</v>
      </c>
      <c r="J96" s="68" t="s">
        <v>11</v>
      </c>
      <c r="K96" s="68" t="s">
        <v>12</v>
      </c>
      <c r="L96" s="68" t="s">
        <v>13</v>
      </c>
      <c r="M96" s="68" t="s">
        <v>14</v>
      </c>
      <c r="N96" s="68" t="s">
        <v>15</v>
      </c>
      <c r="O96" s="68" t="s">
        <v>16</v>
      </c>
      <c r="P96" s="68" t="s">
        <v>17</v>
      </c>
      <c r="Q96" s="5"/>
      <c r="Y96" s="5"/>
      <c r="Z96" s="61">
        <f t="shared" si="8"/>
        <v>0</v>
      </c>
    </row>
    <row r="97" spans="1:26" x14ac:dyDescent="0.45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5"/>
      <c r="Y97" s="5"/>
      <c r="Z97" s="61">
        <f t="shared" si="8"/>
        <v>0</v>
      </c>
    </row>
    <row r="98" spans="1:26" x14ac:dyDescent="0.45">
      <c r="A98" s="157" t="s">
        <v>18</v>
      </c>
      <c r="B98" s="160" t="s">
        <v>19</v>
      </c>
      <c r="C98" s="161"/>
      <c r="D98" s="162"/>
      <c r="E98" s="6">
        <v>20246.330000000002</v>
      </c>
      <c r="F98" s="15">
        <v>87912.19</v>
      </c>
      <c r="G98" s="6">
        <v>66660.740000000005</v>
      </c>
      <c r="H98" s="6">
        <v>113773.61</v>
      </c>
      <c r="I98" s="12">
        <v>98607</v>
      </c>
      <c r="J98" s="12">
        <v>182611</v>
      </c>
      <c r="K98" s="6">
        <v>74394</v>
      </c>
      <c r="L98" s="6">
        <v>127205.23</v>
      </c>
      <c r="M98" s="6">
        <v>31719.78</v>
      </c>
      <c r="N98" s="6">
        <f t="shared" ref="N98:P98" si="11">+N30</f>
        <v>44586.96</v>
      </c>
      <c r="O98" s="6">
        <f t="shared" si="11"/>
        <v>78790.38</v>
      </c>
      <c r="P98" s="6">
        <f t="shared" si="11"/>
        <v>207501.16</v>
      </c>
      <c r="Q98" s="5"/>
      <c r="Y98" s="5"/>
      <c r="Z98" s="61">
        <f t="shared" si="8"/>
        <v>0</v>
      </c>
    </row>
    <row r="99" spans="1:26" x14ac:dyDescent="0.45">
      <c r="A99" s="158"/>
      <c r="B99" s="160" t="s">
        <v>20</v>
      </c>
      <c r="C99" s="161"/>
      <c r="D99" s="162"/>
      <c r="E99" s="6">
        <v>-124139.35</v>
      </c>
      <c r="F99" s="15">
        <v>-96491.02</v>
      </c>
      <c r="G99" s="6">
        <v>-110741.28</v>
      </c>
      <c r="H99" s="6">
        <v>-104851.99</v>
      </c>
      <c r="I99" s="6">
        <v>-114592</v>
      </c>
      <c r="J99" s="6">
        <v>-112934</v>
      </c>
      <c r="K99" s="6">
        <v>-106851</v>
      </c>
      <c r="L99" s="6">
        <v>-124486.89</v>
      </c>
      <c r="M99" s="6">
        <v>-106829.61</v>
      </c>
      <c r="N99" s="6">
        <f t="shared" ref="N99:O99" si="12">-N90</f>
        <v>-124517.81</v>
      </c>
      <c r="O99" s="6">
        <f t="shared" si="12"/>
        <v>-124517.81</v>
      </c>
      <c r="P99" s="6">
        <f>-P90</f>
        <v>-124517.81</v>
      </c>
      <c r="Q99" s="5"/>
      <c r="Y99" s="5"/>
      <c r="Z99" s="61">
        <f t="shared" si="8"/>
        <v>0</v>
      </c>
    </row>
    <row r="100" spans="1:26" x14ac:dyDescent="0.45">
      <c r="A100" s="158"/>
      <c r="B100" s="169" t="s">
        <v>21</v>
      </c>
      <c r="C100" s="170"/>
      <c r="D100" s="171"/>
      <c r="E100" s="7">
        <v>-103893.02</v>
      </c>
      <c r="F100" s="17">
        <v>-8578.83</v>
      </c>
      <c r="G100" s="7">
        <v>-44080.54</v>
      </c>
      <c r="H100" s="7">
        <v>8921.6200000000008</v>
      </c>
      <c r="I100" s="7">
        <f>SUM(I98:I99)</f>
        <v>-15985</v>
      </c>
      <c r="J100" s="7">
        <f t="shared" ref="J100:P100" si="13">SUM(J98:J99)</f>
        <v>69677</v>
      </c>
      <c r="K100" s="7">
        <f t="shared" si="13"/>
        <v>-32457</v>
      </c>
      <c r="L100" s="7">
        <f t="shared" si="13"/>
        <v>2718.3399999999965</v>
      </c>
      <c r="M100" s="7">
        <v>-75109.83</v>
      </c>
      <c r="N100" s="7">
        <f t="shared" si="13"/>
        <v>-79930.850000000006</v>
      </c>
      <c r="O100" s="7">
        <f t="shared" si="13"/>
        <v>-45727.429999999993</v>
      </c>
      <c r="P100" s="7">
        <f t="shared" si="13"/>
        <v>82983.350000000006</v>
      </c>
      <c r="Q100" s="5"/>
      <c r="Y100" s="5"/>
      <c r="Z100" s="61">
        <f t="shared" si="8"/>
        <v>0</v>
      </c>
    </row>
    <row r="101" spans="1:26" x14ac:dyDescent="0.45">
      <c r="A101" s="158"/>
      <c r="B101" s="160" t="s">
        <v>22</v>
      </c>
      <c r="C101" s="161"/>
      <c r="D101" s="162"/>
      <c r="E101" s="6">
        <v>85799.42</v>
      </c>
      <c r="F101" s="15">
        <v>25711</v>
      </c>
      <c r="G101" s="6">
        <v>0</v>
      </c>
      <c r="H101" s="6">
        <v>12923.59</v>
      </c>
      <c r="I101" s="6">
        <v>0</v>
      </c>
      <c r="J101" s="6">
        <v>18054</v>
      </c>
      <c r="K101" s="6">
        <v>2132</v>
      </c>
      <c r="L101" s="6">
        <v>-1235.02</v>
      </c>
      <c r="M101" s="6">
        <v>0</v>
      </c>
      <c r="N101" s="6">
        <v>0</v>
      </c>
      <c r="O101" s="6">
        <v>0</v>
      </c>
      <c r="P101" s="6">
        <v>-150488.09</v>
      </c>
      <c r="Q101" s="5"/>
      <c r="Y101" s="5"/>
      <c r="Z101" s="61">
        <f t="shared" si="8"/>
        <v>0</v>
      </c>
    </row>
    <row r="102" spans="1:26" x14ac:dyDescent="0.45">
      <c r="A102" s="158"/>
      <c r="B102" s="160" t="s">
        <v>23</v>
      </c>
      <c r="C102" s="161"/>
      <c r="D102" s="162"/>
      <c r="E102" s="6">
        <v>0</v>
      </c>
      <c r="F102" s="15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5"/>
      <c r="Y102" s="5"/>
      <c r="Z102" s="61">
        <f t="shared" si="8"/>
        <v>0</v>
      </c>
    </row>
    <row r="103" spans="1:26" x14ac:dyDescent="0.45">
      <c r="A103" s="158"/>
      <c r="B103" s="160" t="s">
        <v>24</v>
      </c>
      <c r="C103" s="161"/>
      <c r="D103" s="162"/>
      <c r="E103" s="6">
        <v>32488.76</v>
      </c>
      <c r="F103" s="15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5"/>
      <c r="Y103" s="5"/>
      <c r="Z103" s="61">
        <f t="shared" si="8"/>
        <v>0</v>
      </c>
    </row>
    <row r="104" spans="1:26" x14ac:dyDescent="0.45">
      <c r="A104" s="158"/>
      <c r="B104" s="160" t="s">
        <v>25</v>
      </c>
      <c r="C104" s="161"/>
      <c r="D104" s="162"/>
      <c r="E104" s="6">
        <v>0</v>
      </c>
      <c r="F104" s="15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5"/>
      <c r="Y104" s="5"/>
      <c r="Z104" s="61">
        <f t="shared" si="8"/>
        <v>0</v>
      </c>
    </row>
    <row r="105" spans="1:26" x14ac:dyDescent="0.45">
      <c r="A105" s="158"/>
      <c r="B105" s="160" t="s">
        <v>26</v>
      </c>
      <c r="C105" s="161"/>
      <c r="D105" s="162"/>
      <c r="E105" s="6">
        <v>0</v>
      </c>
      <c r="F105" s="15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5"/>
      <c r="Y105" s="5"/>
      <c r="Z105" s="61">
        <f t="shared" si="8"/>
        <v>0</v>
      </c>
    </row>
    <row r="106" spans="1:26" x14ac:dyDescent="0.45">
      <c r="A106" s="158"/>
      <c r="B106" s="160" t="s">
        <v>27</v>
      </c>
      <c r="C106" s="161"/>
      <c r="D106" s="162"/>
      <c r="E106" s="6">
        <v>-31135.79</v>
      </c>
      <c r="F106" s="15">
        <v>3015.75</v>
      </c>
      <c r="G106" s="6">
        <v>4441.4799999999996</v>
      </c>
      <c r="H106" s="6">
        <v>-6836.79</v>
      </c>
      <c r="I106" s="6">
        <v>11599</v>
      </c>
      <c r="J106" s="6">
        <v>-3366</v>
      </c>
      <c r="K106" s="6">
        <v>-5516</v>
      </c>
      <c r="L106" s="6">
        <v>-4457.08</v>
      </c>
      <c r="M106" s="6">
        <v>1466.01</v>
      </c>
      <c r="N106" s="6">
        <v>0</v>
      </c>
      <c r="O106" s="6">
        <v>0</v>
      </c>
      <c r="P106" s="6">
        <v>30000</v>
      </c>
      <c r="Q106" s="5"/>
      <c r="Y106" s="5"/>
      <c r="Z106" s="61">
        <f t="shared" si="8"/>
        <v>0</v>
      </c>
    </row>
    <row r="107" spans="1:26" x14ac:dyDescent="0.45">
      <c r="A107" s="158"/>
      <c r="B107" s="160" t="s">
        <v>28</v>
      </c>
      <c r="C107" s="161"/>
      <c r="D107" s="162"/>
      <c r="E107" s="6">
        <v>-425.02</v>
      </c>
      <c r="F107" s="15">
        <v>4225.6099999999997</v>
      </c>
      <c r="G107" s="6">
        <v>-2551.4899999999998</v>
      </c>
      <c r="H107" s="6">
        <v>-607.03</v>
      </c>
      <c r="I107" s="6">
        <v>-5855</v>
      </c>
      <c r="J107" s="6">
        <v>11972</v>
      </c>
      <c r="K107" s="6">
        <v>-6085</v>
      </c>
      <c r="L107" s="6">
        <v>1178.21</v>
      </c>
      <c r="M107" s="6">
        <v>-2135.25</v>
      </c>
      <c r="N107" s="6">
        <v>0</v>
      </c>
      <c r="O107" s="6">
        <v>0</v>
      </c>
      <c r="P107" s="6">
        <v>-1</v>
      </c>
      <c r="Q107" s="5"/>
      <c r="Y107" s="5"/>
      <c r="Z107" s="61">
        <f t="shared" si="8"/>
        <v>0</v>
      </c>
    </row>
    <row r="108" spans="1:26" x14ac:dyDescent="0.45">
      <c r="A108" s="158"/>
      <c r="B108" s="160" t="s">
        <v>29</v>
      </c>
      <c r="C108" s="161"/>
      <c r="D108" s="162"/>
      <c r="E108" s="6">
        <v>0</v>
      </c>
      <c r="F108" s="15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5"/>
      <c r="Y108" s="5"/>
      <c r="Z108" s="61">
        <f t="shared" si="8"/>
        <v>0</v>
      </c>
    </row>
    <row r="109" spans="1:26" x14ac:dyDescent="0.45">
      <c r="A109" s="158"/>
      <c r="B109" s="160" t="s">
        <v>30</v>
      </c>
      <c r="C109" s="161"/>
      <c r="D109" s="162"/>
      <c r="E109" s="6">
        <v>0</v>
      </c>
      <c r="F109" s="15">
        <v>0</v>
      </c>
      <c r="G109" s="6">
        <v>0</v>
      </c>
      <c r="H109" s="6">
        <v>-10000</v>
      </c>
      <c r="I109" s="6">
        <v>0</v>
      </c>
      <c r="J109" s="6">
        <v>0</v>
      </c>
      <c r="K109" s="6">
        <v>76139</v>
      </c>
      <c r="L109" s="6">
        <v>-8536.9</v>
      </c>
      <c r="M109" s="6">
        <v>0</v>
      </c>
      <c r="N109" s="6">
        <v>0</v>
      </c>
      <c r="O109" s="6">
        <v>0</v>
      </c>
      <c r="P109" s="6">
        <v>-76139</v>
      </c>
      <c r="Q109" s="5"/>
      <c r="Y109" s="5"/>
      <c r="Z109" s="61">
        <f t="shared" si="8"/>
        <v>0</v>
      </c>
    </row>
    <row r="110" spans="1:26" x14ac:dyDescent="0.45">
      <c r="A110" s="158"/>
      <c r="B110" s="160" t="s">
        <v>31</v>
      </c>
      <c r="C110" s="161"/>
      <c r="D110" s="162"/>
      <c r="E110" s="6">
        <v>0</v>
      </c>
      <c r="F110" s="15">
        <v>928.86</v>
      </c>
      <c r="G110" s="6">
        <v>2206.6</v>
      </c>
      <c r="H110" s="6">
        <v>-1058.8399999999999</v>
      </c>
      <c r="I110" s="6">
        <v>811</v>
      </c>
      <c r="J110" s="6">
        <v>811</v>
      </c>
      <c r="K110" s="6">
        <v>811</v>
      </c>
      <c r="L110" s="6">
        <v>811.14</v>
      </c>
      <c r="M110" s="6">
        <v>811.14</v>
      </c>
      <c r="N110" s="6">
        <v>0</v>
      </c>
      <c r="O110" s="6">
        <v>0</v>
      </c>
      <c r="P110" s="6">
        <v>0</v>
      </c>
      <c r="Q110" s="5"/>
      <c r="Y110" s="5"/>
      <c r="Z110" s="61">
        <f t="shared" si="8"/>
        <v>0</v>
      </c>
    </row>
    <row r="111" spans="1:26" x14ac:dyDescent="0.45">
      <c r="A111" s="159"/>
      <c r="B111" s="163" t="s">
        <v>32</v>
      </c>
      <c r="C111" s="164"/>
      <c r="D111" s="165"/>
      <c r="E111" s="8">
        <v>-17165.650000000001</v>
      </c>
      <c r="F111" s="14">
        <v>25302.39</v>
      </c>
      <c r="G111" s="8">
        <v>-39983.949999999997</v>
      </c>
      <c r="H111" s="8">
        <v>3342.55</v>
      </c>
      <c r="I111" s="8">
        <f>SUM(I100:I110)</f>
        <v>-9430</v>
      </c>
      <c r="J111" s="8">
        <f t="shared" ref="J111:P111" si="14">SUM(J100:J110)</f>
        <v>97148</v>
      </c>
      <c r="K111" s="8">
        <f t="shared" si="14"/>
        <v>35024</v>
      </c>
      <c r="L111" s="8">
        <f t="shared" si="14"/>
        <v>-9521.3100000000031</v>
      </c>
      <c r="M111" s="8">
        <v>-74967.929999999993</v>
      </c>
      <c r="N111" s="8">
        <f t="shared" si="14"/>
        <v>-79930.850000000006</v>
      </c>
      <c r="O111" s="8">
        <f t="shared" si="14"/>
        <v>-45727.429999999993</v>
      </c>
      <c r="P111" s="8">
        <f t="shared" si="14"/>
        <v>-113644.73999999999</v>
      </c>
      <c r="Q111" s="5"/>
      <c r="Y111" s="5"/>
      <c r="Z111" s="61">
        <f t="shared" si="8"/>
        <v>0</v>
      </c>
    </row>
    <row r="112" spans="1:26" x14ac:dyDescent="0.45">
      <c r="A112" s="157" t="s">
        <v>33</v>
      </c>
      <c r="B112" s="160" t="s">
        <v>34</v>
      </c>
      <c r="C112" s="161"/>
      <c r="D112" s="162"/>
      <c r="E112" s="6">
        <v>71.25</v>
      </c>
      <c r="F112" s="15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5"/>
      <c r="Y112" s="5"/>
      <c r="Z112" s="61">
        <f t="shared" si="8"/>
        <v>0</v>
      </c>
    </row>
    <row r="113" spans="1:26" x14ac:dyDescent="0.45">
      <c r="A113" s="158"/>
      <c r="B113" s="160" t="s">
        <v>35</v>
      </c>
      <c r="C113" s="161"/>
      <c r="D113" s="162"/>
      <c r="E113" s="6">
        <v>0</v>
      </c>
      <c r="F113" s="15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5"/>
      <c r="Y113" s="5"/>
      <c r="Z113" s="61">
        <f t="shared" si="8"/>
        <v>0</v>
      </c>
    </row>
    <row r="114" spans="1:26" x14ac:dyDescent="0.45">
      <c r="A114" s="158"/>
      <c r="B114" s="160" t="s">
        <v>36</v>
      </c>
      <c r="C114" s="161"/>
      <c r="D114" s="162"/>
      <c r="E114" s="6">
        <v>0</v>
      </c>
      <c r="F114" s="15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5"/>
      <c r="Y114" s="5"/>
      <c r="Z114" s="61">
        <f t="shared" si="8"/>
        <v>0</v>
      </c>
    </row>
    <row r="115" spans="1:26" x14ac:dyDescent="0.45">
      <c r="A115" s="159"/>
      <c r="B115" s="163" t="s">
        <v>37</v>
      </c>
      <c r="C115" s="164"/>
      <c r="D115" s="165"/>
      <c r="E115" s="8">
        <v>71.25</v>
      </c>
      <c r="F115" s="14">
        <v>0</v>
      </c>
      <c r="G115" s="8">
        <v>0</v>
      </c>
      <c r="H115" s="8">
        <v>0</v>
      </c>
      <c r="I115" s="8">
        <f>SUM(I112:I114)</f>
        <v>0</v>
      </c>
      <c r="J115" s="8">
        <f t="shared" ref="J115:P115" si="15">SUM(J112:J114)</f>
        <v>0</v>
      </c>
      <c r="K115" s="8">
        <f t="shared" si="15"/>
        <v>0</v>
      </c>
      <c r="L115" s="8">
        <f t="shared" si="15"/>
        <v>0</v>
      </c>
      <c r="M115" s="8">
        <v>0</v>
      </c>
      <c r="N115" s="8">
        <f t="shared" si="15"/>
        <v>0</v>
      </c>
      <c r="O115" s="8">
        <f t="shared" si="15"/>
        <v>0</v>
      </c>
      <c r="P115" s="8">
        <f t="shared" si="15"/>
        <v>0</v>
      </c>
      <c r="Q115" s="5"/>
      <c r="Y115" s="5"/>
      <c r="Z115" s="61">
        <f t="shared" si="8"/>
        <v>0</v>
      </c>
    </row>
    <row r="116" spans="1:26" x14ac:dyDescent="0.45">
      <c r="A116" s="157" t="s">
        <v>38</v>
      </c>
      <c r="B116" s="160" t="s">
        <v>39</v>
      </c>
      <c r="C116" s="161"/>
      <c r="D116" s="162"/>
      <c r="E116" s="6">
        <v>0</v>
      </c>
      <c r="F116" s="15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5"/>
      <c r="Y116" s="5"/>
      <c r="Z116" s="61">
        <f t="shared" si="8"/>
        <v>0</v>
      </c>
    </row>
    <row r="117" spans="1:26" x14ac:dyDescent="0.45">
      <c r="A117" s="158"/>
      <c r="B117" s="160" t="s">
        <v>40</v>
      </c>
      <c r="C117" s="161"/>
      <c r="D117" s="162"/>
      <c r="E117" s="6">
        <v>0</v>
      </c>
      <c r="F117" s="15">
        <v>0</v>
      </c>
      <c r="G117" s="6">
        <v>0</v>
      </c>
      <c r="H117" s="6">
        <v>-10416</v>
      </c>
      <c r="I117" s="6">
        <v>-10416</v>
      </c>
      <c r="J117" s="6">
        <v>-10416</v>
      </c>
      <c r="K117" s="6">
        <v>-10416</v>
      </c>
      <c r="L117" s="6">
        <v>-10416</v>
      </c>
      <c r="M117" s="6">
        <v>0</v>
      </c>
      <c r="N117" s="6">
        <v>0</v>
      </c>
      <c r="O117" s="6">
        <v>0</v>
      </c>
      <c r="P117" s="6">
        <v>0</v>
      </c>
      <c r="Q117" s="5"/>
      <c r="Y117" s="5"/>
      <c r="Z117" s="61">
        <f t="shared" si="8"/>
        <v>0</v>
      </c>
    </row>
    <row r="118" spans="1:26" x14ac:dyDescent="0.45">
      <c r="A118" s="158"/>
      <c r="B118" s="160" t="s">
        <v>41</v>
      </c>
      <c r="C118" s="161"/>
      <c r="D118" s="162"/>
      <c r="E118" s="6">
        <v>0</v>
      </c>
      <c r="F118" s="15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5"/>
      <c r="Y118" s="5"/>
      <c r="Z118" s="61">
        <f t="shared" si="8"/>
        <v>0</v>
      </c>
    </row>
    <row r="119" spans="1:26" x14ac:dyDescent="0.45">
      <c r="A119" s="159"/>
      <c r="B119" s="163" t="s">
        <v>42</v>
      </c>
      <c r="C119" s="164"/>
      <c r="D119" s="165"/>
      <c r="E119" s="8">
        <v>0</v>
      </c>
      <c r="F119" s="14">
        <v>0</v>
      </c>
      <c r="G119" s="8">
        <v>0</v>
      </c>
      <c r="H119" s="8">
        <v>-10416</v>
      </c>
      <c r="I119" s="8">
        <f>SUM(I116:I118)</f>
        <v>-10416</v>
      </c>
      <c r="J119" s="8">
        <f t="shared" ref="J119:P119" si="16">SUM(J116:J118)</f>
        <v>-10416</v>
      </c>
      <c r="K119" s="8">
        <f t="shared" si="16"/>
        <v>-10416</v>
      </c>
      <c r="L119" s="8">
        <f t="shared" si="16"/>
        <v>-10416</v>
      </c>
      <c r="M119" s="8">
        <v>0</v>
      </c>
      <c r="N119" s="8">
        <f t="shared" si="16"/>
        <v>0</v>
      </c>
      <c r="O119" s="8">
        <f t="shared" si="16"/>
        <v>0</v>
      </c>
      <c r="P119" s="8">
        <f t="shared" si="16"/>
        <v>0</v>
      </c>
      <c r="Q119" s="5"/>
      <c r="Y119" s="5"/>
      <c r="Z119" s="61">
        <f t="shared" si="8"/>
        <v>0</v>
      </c>
    </row>
    <row r="120" spans="1:26" x14ac:dyDescent="0.45">
      <c r="A120" s="157" t="s">
        <v>4</v>
      </c>
      <c r="B120" s="160" t="s">
        <v>43</v>
      </c>
      <c r="C120" s="161"/>
      <c r="D120" s="162"/>
      <c r="E120" s="6">
        <v>523912.43</v>
      </c>
      <c r="F120" s="15">
        <v>506818.03</v>
      </c>
      <c r="G120" s="6">
        <v>532120.42000000004</v>
      </c>
      <c r="H120" s="6">
        <v>492136.47</v>
      </c>
      <c r="I120" s="6">
        <f>+H123</f>
        <v>485063.02</v>
      </c>
      <c r="J120" s="6">
        <f t="shared" ref="J120:P120" si="17">+I123</f>
        <v>465217.02</v>
      </c>
      <c r="K120" s="6">
        <f t="shared" si="17"/>
        <v>551949.02</v>
      </c>
      <c r="L120" s="6">
        <f t="shared" si="17"/>
        <v>576557.02</v>
      </c>
      <c r="M120" s="6">
        <v>556619.85</v>
      </c>
      <c r="N120" s="6">
        <f t="shared" si="17"/>
        <v>481651.92</v>
      </c>
      <c r="O120" s="6">
        <f t="shared" si="17"/>
        <v>401721.06999999995</v>
      </c>
      <c r="P120" s="6">
        <f t="shared" si="17"/>
        <v>355993.63999999996</v>
      </c>
      <c r="Q120" s="5"/>
      <c r="Y120" s="5"/>
      <c r="Z120" s="61">
        <f t="shared" si="8"/>
        <v>0</v>
      </c>
    </row>
    <row r="121" spans="1:26" x14ac:dyDescent="0.45">
      <c r="A121" s="159"/>
      <c r="B121" s="169" t="s">
        <v>4</v>
      </c>
      <c r="C121" s="170"/>
      <c r="D121" s="171"/>
      <c r="E121" s="9" t="s">
        <v>4</v>
      </c>
      <c r="F121" s="16" t="s">
        <v>4</v>
      </c>
      <c r="G121" s="9" t="s">
        <v>4</v>
      </c>
      <c r="H121" s="9" t="s">
        <v>4</v>
      </c>
      <c r="I121" s="9" t="s">
        <v>4</v>
      </c>
      <c r="J121" s="9" t="s">
        <v>4</v>
      </c>
      <c r="K121" s="9" t="s">
        <v>4</v>
      </c>
      <c r="L121" s="9" t="s">
        <v>4</v>
      </c>
      <c r="M121" s="9" t="s">
        <v>4</v>
      </c>
      <c r="N121" s="9" t="s">
        <v>4</v>
      </c>
      <c r="O121" s="9" t="s">
        <v>4</v>
      </c>
      <c r="P121" s="9" t="s">
        <v>4</v>
      </c>
      <c r="Q121" s="5"/>
      <c r="Y121" s="5"/>
      <c r="Z121" s="61">
        <f t="shared" si="8"/>
        <v>0</v>
      </c>
    </row>
    <row r="122" spans="1:26" x14ac:dyDescent="0.45">
      <c r="A122" s="172" t="s">
        <v>44</v>
      </c>
      <c r="B122" s="173"/>
      <c r="C122" s="173"/>
      <c r="D122" s="174"/>
      <c r="E122" s="10">
        <v>-17094.400000000001</v>
      </c>
      <c r="F122" s="13">
        <v>25302.39</v>
      </c>
      <c r="G122" s="10">
        <v>-39983.949999999997</v>
      </c>
      <c r="H122" s="10">
        <v>-7073.45</v>
      </c>
      <c r="I122" s="10">
        <f>+I119+I115+I111</f>
        <v>-19846</v>
      </c>
      <c r="J122" s="10">
        <f>+J119+J115+J111</f>
        <v>86732</v>
      </c>
      <c r="K122" s="10">
        <f t="shared" ref="K122:P122" si="18">+K119+K115+K111</f>
        <v>24608</v>
      </c>
      <c r="L122" s="10">
        <f t="shared" si="18"/>
        <v>-19937.310000000005</v>
      </c>
      <c r="M122" s="10">
        <v>-74967.929999999993</v>
      </c>
      <c r="N122" s="10">
        <f t="shared" si="18"/>
        <v>-79930.850000000006</v>
      </c>
      <c r="O122" s="10">
        <f t="shared" si="18"/>
        <v>-45727.429999999993</v>
      </c>
      <c r="P122" s="10">
        <f t="shared" si="18"/>
        <v>-113644.73999999999</v>
      </c>
      <c r="Q122" s="5"/>
      <c r="Y122" s="5"/>
      <c r="Z122" s="61">
        <f t="shared" si="8"/>
        <v>0</v>
      </c>
    </row>
    <row r="123" spans="1:26" x14ac:dyDescent="0.45">
      <c r="A123" s="166" t="s">
        <v>45</v>
      </c>
      <c r="B123" s="167"/>
      <c r="C123" s="167"/>
      <c r="D123" s="168"/>
      <c r="E123" s="11">
        <v>506818.03</v>
      </c>
      <c r="F123" s="13">
        <v>532120.42000000004</v>
      </c>
      <c r="G123" s="11">
        <v>492136.47</v>
      </c>
      <c r="H123" s="11">
        <v>485063.02</v>
      </c>
      <c r="I123" s="11">
        <f>+I120+I122</f>
        <v>465217.02</v>
      </c>
      <c r="J123" s="11">
        <f t="shared" ref="J123:P123" si="19">+J120+J122</f>
        <v>551949.02</v>
      </c>
      <c r="K123" s="11">
        <f t="shared" si="19"/>
        <v>576557.02</v>
      </c>
      <c r="L123" s="11">
        <f t="shared" si="19"/>
        <v>556619.71</v>
      </c>
      <c r="M123" s="11">
        <v>481651.92</v>
      </c>
      <c r="N123" s="11">
        <f t="shared" si="19"/>
        <v>401721.06999999995</v>
      </c>
      <c r="O123" s="11">
        <f t="shared" si="19"/>
        <v>355993.63999999996</v>
      </c>
      <c r="P123" s="11">
        <f t="shared" si="19"/>
        <v>242348.89999999997</v>
      </c>
      <c r="Q123" s="5"/>
      <c r="Y123" s="5"/>
    </row>
    <row r="124" spans="1:26" x14ac:dyDescent="0.45">
      <c r="Y124" s="5"/>
    </row>
  </sheetData>
  <mergeCells count="36">
    <mergeCell ref="B95:D95"/>
    <mergeCell ref="B96:D96"/>
    <mergeCell ref="B115:D115"/>
    <mergeCell ref="B108:D108"/>
    <mergeCell ref="B109:D109"/>
    <mergeCell ref="B110:D110"/>
    <mergeCell ref="A1:B1"/>
    <mergeCell ref="A3:F3"/>
    <mergeCell ref="B5:D5"/>
    <mergeCell ref="B106:D106"/>
    <mergeCell ref="B107:D107"/>
    <mergeCell ref="B105:D105"/>
    <mergeCell ref="A98:A111"/>
    <mergeCell ref="B98:D98"/>
    <mergeCell ref="B99:D99"/>
    <mergeCell ref="B100:D100"/>
    <mergeCell ref="B101:D101"/>
    <mergeCell ref="B102:D102"/>
    <mergeCell ref="D1:Q1"/>
    <mergeCell ref="B111:D111"/>
    <mergeCell ref="B103:D103"/>
    <mergeCell ref="B104:D104"/>
    <mergeCell ref="A123:D123"/>
    <mergeCell ref="A120:A121"/>
    <mergeCell ref="B120:D120"/>
    <mergeCell ref="B121:D121"/>
    <mergeCell ref="A122:D122"/>
    <mergeCell ref="A112:A115"/>
    <mergeCell ref="B112:D112"/>
    <mergeCell ref="B113:D113"/>
    <mergeCell ref="B114:D114"/>
    <mergeCell ref="A116:A119"/>
    <mergeCell ref="B116:D116"/>
    <mergeCell ref="B117:D117"/>
    <mergeCell ref="B118:D118"/>
    <mergeCell ref="B119:D119"/>
  </mergeCells>
  <pageMargins left="0.7" right="0.7" top="0.75" bottom="0.75" header="0.3" footer="0.3"/>
  <pageSetup scale="45" fitToHeight="2" orientation="landscape" r:id="rId1"/>
  <ignoredErrors>
    <ignoredError sqref="S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S222"/>
  <sheetViews>
    <sheetView showGridLines="0" topLeftCell="A88" workbookViewId="0">
      <selection activeCell="AW131" sqref="AW131"/>
    </sheetView>
  </sheetViews>
  <sheetFormatPr defaultColWidth="6.86328125" defaultRowHeight="12.75" customHeight="1" x14ac:dyDescent="0.45"/>
  <cols>
    <col min="1" max="1" width="1" style="73" customWidth="1"/>
    <col min="2" max="2" width="6.86328125" style="73" customWidth="1"/>
    <col min="3" max="4" width="2.6640625" style="73" customWidth="1"/>
    <col min="5" max="5" width="1.46484375" style="73" customWidth="1"/>
    <col min="6" max="6" width="1.1328125" style="73" customWidth="1"/>
    <col min="7" max="7" width="5.53125" style="73" customWidth="1"/>
    <col min="8" max="8" width="1" style="73" customWidth="1"/>
    <col min="9" max="9" width="1.6640625" style="73" customWidth="1"/>
    <col min="10" max="10" width="9.53125" style="73" customWidth="1"/>
    <col min="11" max="11" width="1.1328125" style="73" customWidth="1"/>
    <col min="12" max="12" width="2.53125" style="73" customWidth="1"/>
    <col min="13" max="13" width="4.6640625" style="73" customWidth="1"/>
    <col min="14" max="14" width="1.46484375" style="73" customWidth="1"/>
    <col min="15" max="15" width="8.53125" style="73" customWidth="1"/>
    <col min="16" max="16" width="1.33203125" style="73" customWidth="1"/>
    <col min="17" max="17" width="1" style="73" customWidth="1"/>
    <col min="18" max="18" width="1.33203125" style="73" customWidth="1"/>
    <col min="19" max="19" width="4.6640625" style="73" customWidth="1"/>
    <col min="20" max="20" width="2.53125" style="73" customWidth="1"/>
    <col min="21" max="21" width="2.86328125" style="73" customWidth="1"/>
    <col min="22" max="22" width="9.33203125" style="73" customWidth="1"/>
    <col min="23" max="23" width="2" style="73" customWidth="1"/>
    <col min="24" max="24" width="1.53125" style="73" customWidth="1"/>
    <col min="25" max="25" width="1.6640625" style="73" customWidth="1"/>
    <col min="26" max="26" width="1.53125" style="73" customWidth="1"/>
    <col min="27" max="27" width="7.33203125" style="73" customWidth="1"/>
    <col min="28" max="28" width="2.46484375" style="73" customWidth="1"/>
    <col min="29" max="29" width="3.33203125" style="73" customWidth="1"/>
    <col min="30" max="30" width="1.46484375" style="73" customWidth="1"/>
    <col min="31" max="31" width="4.6640625" style="73" customWidth="1"/>
    <col min="32" max="32" width="2.6640625" style="73" customWidth="1"/>
    <col min="33" max="33" width="1.46484375" style="73" customWidth="1"/>
    <col min="34" max="34" width="8.1328125" style="73" customWidth="1"/>
    <col min="35" max="35" width="11.46484375" style="73" customWidth="1"/>
    <col min="36" max="36" width="1.53125" style="73" customWidth="1"/>
    <col min="37" max="37" width="4" style="73" customWidth="1"/>
    <col min="38" max="38" width="2.46484375" style="73" customWidth="1"/>
    <col min="39" max="39" width="1.33203125" style="73" customWidth="1"/>
    <col min="40" max="40" width="3.1328125" style="73" customWidth="1"/>
    <col min="41" max="41" width="1.1328125" style="73" customWidth="1"/>
    <col min="42" max="42" width="1.86328125" style="73" customWidth="1"/>
    <col min="43" max="43" width="4.19921875" style="73" customWidth="1"/>
    <col min="44" max="44" width="1.1328125" style="73" customWidth="1"/>
    <col min="45" max="45" width="2.46484375" style="73" customWidth="1"/>
    <col min="46" max="256" width="6.86328125" style="73"/>
    <col min="257" max="257" width="1" style="73" customWidth="1"/>
    <col min="258" max="258" width="6.86328125" style="73"/>
    <col min="259" max="260" width="2.6640625" style="73" customWidth="1"/>
    <col min="261" max="261" width="1.46484375" style="73" customWidth="1"/>
    <col min="262" max="262" width="1.1328125" style="73" customWidth="1"/>
    <col min="263" max="263" width="5.53125" style="73" customWidth="1"/>
    <col min="264" max="264" width="1" style="73" customWidth="1"/>
    <col min="265" max="265" width="1.6640625" style="73" customWidth="1"/>
    <col min="266" max="266" width="9.53125" style="73" customWidth="1"/>
    <col min="267" max="267" width="1.1328125" style="73" customWidth="1"/>
    <col min="268" max="268" width="2.53125" style="73" customWidth="1"/>
    <col min="269" max="269" width="4.6640625" style="73" customWidth="1"/>
    <col min="270" max="270" width="1.46484375" style="73" customWidth="1"/>
    <col min="271" max="271" width="8.53125" style="73" customWidth="1"/>
    <col min="272" max="272" width="1.33203125" style="73" customWidth="1"/>
    <col min="273" max="273" width="1" style="73" customWidth="1"/>
    <col min="274" max="274" width="1.33203125" style="73" customWidth="1"/>
    <col min="275" max="275" width="4.6640625" style="73" customWidth="1"/>
    <col min="276" max="276" width="2.53125" style="73" customWidth="1"/>
    <col min="277" max="277" width="2.86328125" style="73" customWidth="1"/>
    <col min="278" max="278" width="9.33203125" style="73" customWidth="1"/>
    <col min="279" max="279" width="2" style="73" customWidth="1"/>
    <col min="280" max="280" width="1.53125" style="73" customWidth="1"/>
    <col min="281" max="281" width="1.6640625" style="73" customWidth="1"/>
    <col min="282" max="282" width="1.53125" style="73" customWidth="1"/>
    <col min="283" max="283" width="7.33203125" style="73" customWidth="1"/>
    <col min="284" max="284" width="2.46484375" style="73" customWidth="1"/>
    <col min="285" max="285" width="3.33203125" style="73" customWidth="1"/>
    <col min="286" max="286" width="1.46484375" style="73" customWidth="1"/>
    <col min="287" max="287" width="4.6640625" style="73" customWidth="1"/>
    <col min="288" max="288" width="2.6640625" style="73" customWidth="1"/>
    <col min="289" max="289" width="1.46484375" style="73" customWidth="1"/>
    <col min="290" max="290" width="8.1328125" style="73" customWidth="1"/>
    <col min="291" max="291" width="11.46484375" style="73" customWidth="1"/>
    <col min="292" max="292" width="1.53125" style="73" customWidth="1"/>
    <col min="293" max="293" width="4" style="73" customWidth="1"/>
    <col min="294" max="294" width="2.46484375" style="73" customWidth="1"/>
    <col min="295" max="295" width="1.33203125" style="73" customWidth="1"/>
    <col min="296" max="296" width="3.1328125" style="73" customWidth="1"/>
    <col min="297" max="297" width="1.1328125" style="73" customWidth="1"/>
    <col min="298" max="298" width="1.86328125" style="73" customWidth="1"/>
    <col min="299" max="299" width="2.6640625" style="73" customWidth="1"/>
    <col min="300" max="300" width="1.1328125" style="73" customWidth="1"/>
    <col min="301" max="301" width="2.46484375" style="73" customWidth="1"/>
    <col min="302" max="512" width="6.86328125" style="73"/>
    <col min="513" max="513" width="1" style="73" customWidth="1"/>
    <col min="514" max="514" width="6.86328125" style="73"/>
    <col min="515" max="516" width="2.6640625" style="73" customWidth="1"/>
    <col min="517" max="517" width="1.46484375" style="73" customWidth="1"/>
    <col min="518" max="518" width="1.1328125" style="73" customWidth="1"/>
    <col min="519" max="519" width="5.53125" style="73" customWidth="1"/>
    <col min="520" max="520" width="1" style="73" customWidth="1"/>
    <col min="521" max="521" width="1.6640625" style="73" customWidth="1"/>
    <col min="522" max="522" width="9.53125" style="73" customWidth="1"/>
    <col min="523" max="523" width="1.1328125" style="73" customWidth="1"/>
    <col min="524" max="524" width="2.53125" style="73" customWidth="1"/>
    <col min="525" max="525" width="4.6640625" style="73" customWidth="1"/>
    <col min="526" max="526" width="1.46484375" style="73" customWidth="1"/>
    <col min="527" max="527" width="8.53125" style="73" customWidth="1"/>
    <col min="528" max="528" width="1.33203125" style="73" customWidth="1"/>
    <col min="529" max="529" width="1" style="73" customWidth="1"/>
    <col min="530" max="530" width="1.33203125" style="73" customWidth="1"/>
    <col min="531" max="531" width="4.6640625" style="73" customWidth="1"/>
    <col min="532" max="532" width="2.53125" style="73" customWidth="1"/>
    <col min="533" max="533" width="2.86328125" style="73" customWidth="1"/>
    <col min="534" max="534" width="9.33203125" style="73" customWidth="1"/>
    <col min="535" max="535" width="2" style="73" customWidth="1"/>
    <col min="536" max="536" width="1.53125" style="73" customWidth="1"/>
    <col min="537" max="537" width="1.6640625" style="73" customWidth="1"/>
    <col min="538" max="538" width="1.53125" style="73" customWidth="1"/>
    <col min="539" max="539" width="7.33203125" style="73" customWidth="1"/>
    <col min="540" max="540" width="2.46484375" style="73" customWidth="1"/>
    <col min="541" max="541" width="3.33203125" style="73" customWidth="1"/>
    <col min="542" max="542" width="1.46484375" style="73" customWidth="1"/>
    <col min="543" max="543" width="4.6640625" style="73" customWidth="1"/>
    <col min="544" max="544" width="2.6640625" style="73" customWidth="1"/>
    <col min="545" max="545" width="1.46484375" style="73" customWidth="1"/>
    <col min="546" max="546" width="8.1328125" style="73" customWidth="1"/>
    <col min="547" max="547" width="11.46484375" style="73" customWidth="1"/>
    <col min="548" max="548" width="1.53125" style="73" customWidth="1"/>
    <col min="549" max="549" width="4" style="73" customWidth="1"/>
    <col min="550" max="550" width="2.46484375" style="73" customWidth="1"/>
    <col min="551" max="551" width="1.33203125" style="73" customWidth="1"/>
    <col min="552" max="552" width="3.1328125" style="73" customWidth="1"/>
    <col min="553" max="553" width="1.1328125" style="73" customWidth="1"/>
    <col min="554" max="554" width="1.86328125" style="73" customWidth="1"/>
    <col min="555" max="555" width="2.6640625" style="73" customWidth="1"/>
    <col min="556" max="556" width="1.1328125" style="73" customWidth="1"/>
    <col min="557" max="557" width="2.46484375" style="73" customWidth="1"/>
    <col min="558" max="768" width="6.86328125" style="73"/>
    <col min="769" max="769" width="1" style="73" customWidth="1"/>
    <col min="770" max="770" width="6.86328125" style="73"/>
    <col min="771" max="772" width="2.6640625" style="73" customWidth="1"/>
    <col min="773" max="773" width="1.46484375" style="73" customWidth="1"/>
    <col min="774" max="774" width="1.1328125" style="73" customWidth="1"/>
    <col min="775" max="775" width="5.53125" style="73" customWidth="1"/>
    <col min="776" max="776" width="1" style="73" customWidth="1"/>
    <col min="777" max="777" width="1.6640625" style="73" customWidth="1"/>
    <col min="778" max="778" width="9.53125" style="73" customWidth="1"/>
    <col min="779" max="779" width="1.1328125" style="73" customWidth="1"/>
    <col min="780" max="780" width="2.53125" style="73" customWidth="1"/>
    <col min="781" max="781" width="4.6640625" style="73" customWidth="1"/>
    <col min="782" max="782" width="1.46484375" style="73" customWidth="1"/>
    <col min="783" max="783" width="8.53125" style="73" customWidth="1"/>
    <col min="784" max="784" width="1.33203125" style="73" customWidth="1"/>
    <col min="785" max="785" width="1" style="73" customWidth="1"/>
    <col min="786" max="786" width="1.33203125" style="73" customWidth="1"/>
    <col min="787" max="787" width="4.6640625" style="73" customWidth="1"/>
    <col min="788" max="788" width="2.53125" style="73" customWidth="1"/>
    <col min="789" max="789" width="2.86328125" style="73" customWidth="1"/>
    <col min="790" max="790" width="9.33203125" style="73" customWidth="1"/>
    <col min="791" max="791" width="2" style="73" customWidth="1"/>
    <col min="792" max="792" width="1.53125" style="73" customWidth="1"/>
    <col min="793" max="793" width="1.6640625" style="73" customWidth="1"/>
    <col min="794" max="794" width="1.53125" style="73" customWidth="1"/>
    <col min="795" max="795" width="7.33203125" style="73" customWidth="1"/>
    <col min="796" max="796" width="2.46484375" style="73" customWidth="1"/>
    <col min="797" max="797" width="3.33203125" style="73" customWidth="1"/>
    <col min="798" max="798" width="1.46484375" style="73" customWidth="1"/>
    <col min="799" max="799" width="4.6640625" style="73" customWidth="1"/>
    <col min="800" max="800" width="2.6640625" style="73" customWidth="1"/>
    <col min="801" max="801" width="1.46484375" style="73" customWidth="1"/>
    <col min="802" max="802" width="8.1328125" style="73" customWidth="1"/>
    <col min="803" max="803" width="11.46484375" style="73" customWidth="1"/>
    <col min="804" max="804" width="1.53125" style="73" customWidth="1"/>
    <col min="805" max="805" width="4" style="73" customWidth="1"/>
    <col min="806" max="806" width="2.46484375" style="73" customWidth="1"/>
    <col min="807" max="807" width="1.33203125" style="73" customWidth="1"/>
    <col min="808" max="808" width="3.1328125" style="73" customWidth="1"/>
    <col min="809" max="809" width="1.1328125" style="73" customWidth="1"/>
    <col min="810" max="810" width="1.86328125" style="73" customWidth="1"/>
    <col min="811" max="811" width="2.6640625" style="73" customWidth="1"/>
    <col min="812" max="812" width="1.1328125" style="73" customWidth="1"/>
    <col min="813" max="813" width="2.46484375" style="73" customWidth="1"/>
    <col min="814" max="1024" width="6.86328125" style="73"/>
    <col min="1025" max="1025" width="1" style="73" customWidth="1"/>
    <col min="1026" max="1026" width="6.86328125" style="73"/>
    <col min="1027" max="1028" width="2.6640625" style="73" customWidth="1"/>
    <col min="1029" max="1029" width="1.46484375" style="73" customWidth="1"/>
    <col min="1030" max="1030" width="1.1328125" style="73" customWidth="1"/>
    <col min="1031" max="1031" width="5.53125" style="73" customWidth="1"/>
    <col min="1032" max="1032" width="1" style="73" customWidth="1"/>
    <col min="1033" max="1033" width="1.6640625" style="73" customWidth="1"/>
    <col min="1034" max="1034" width="9.53125" style="73" customWidth="1"/>
    <col min="1035" max="1035" width="1.1328125" style="73" customWidth="1"/>
    <col min="1036" max="1036" width="2.53125" style="73" customWidth="1"/>
    <col min="1037" max="1037" width="4.6640625" style="73" customWidth="1"/>
    <col min="1038" max="1038" width="1.46484375" style="73" customWidth="1"/>
    <col min="1039" max="1039" width="8.53125" style="73" customWidth="1"/>
    <col min="1040" max="1040" width="1.33203125" style="73" customWidth="1"/>
    <col min="1041" max="1041" width="1" style="73" customWidth="1"/>
    <col min="1042" max="1042" width="1.33203125" style="73" customWidth="1"/>
    <col min="1043" max="1043" width="4.6640625" style="73" customWidth="1"/>
    <col min="1044" max="1044" width="2.53125" style="73" customWidth="1"/>
    <col min="1045" max="1045" width="2.86328125" style="73" customWidth="1"/>
    <col min="1046" max="1046" width="9.33203125" style="73" customWidth="1"/>
    <col min="1047" max="1047" width="2" style="73" customWidth="1"/>
    <col min="1048" max="1048" width="1.53125" style="73" customWidth="1"/>
    <col min="1049" max="1049" width="1.6640625" style="73" customWidth="1"/>
    <col min="1050" max="1050" width="1.53125" style="73" customWidth="1"/>
    <col min="1051" max="1051" width="7.33203125" style="73" customWidth="1"/>
    <col min="1052" max="1052" width="2.46484375" style="73" customWidth="1"/>
    <col min="1053" max="1053" width="3.33203125" style="73" customWidth="1"/>
    <col min="1054" max="1054" width="1.46484375" style="73" customWidth="1"/>
    <col min="1055" max="1055" width="4.6640625" style="73" customWidth="1"/>
    <col min="1056" max="1056" width="2.6640625" style="73" customWidth="1"/>
    <col min="1057" max="1057" width="1.46484375" style="73" customWidth="1"/>
    <col min="1058" max="1058" width="8.1328125" style="73" customWidth="1"/>
    <col min="1059" max="1059" width="11.46484375" style="73" customWidth="1"/>
    <col min="1060" max="1060" width="1.53125" style="73" customWidth="1"/>
    <col min="1061" max="1061" width="4" style="73" customWidth="1"/>
    <col min="1062" max="1062" width="2.46484375" style="73" customWidth="1"/>
    <col min="1063" max="1063" width="1.33203125" style="73" customWidth="1"/>
    <col min="1064" max="1064" width="3.1328125" style="73" customWidth="1"/>
    <col min="1065" max="1065" width="1.1328125" style="73" customWidth="1"/>
    <col min="1066" max="1066" width="1.86328125" style="73" customWidth="1"/>
    <col min="1067" max="1067" width="2.6640625" style="73" customWidth="1"/>
    <col min="1068" max="1068" width="1.1328125" style="73" customWidth="1"/>
    <col min="1069" max="1069" width="2.46484375" style="73" customWidth="1"/>
    <col min="1070" max="1280" width="6.86328125" style="73"/>
    <col min="1281" max="1281" width="1" style="73" customWidth="1"/>
    <col min="1282" max="1282" width="6.86328125" style="73"/>
    <col min="1283" max="1284" width="2.6640625" style="73" customWidth="1"/>
    <col min="1285" max="1285" width="1.46484375" style="73" customWidth="1"/>
    <col min="1286" max="1286" width="1.1328125" style="73" customWidth="1"/>
    <col min="1287" max="1287" width="5.53125" style="73" customWidth="1"/>
    <col min="1288" max="1288" width="1" style="73" customWidth="1"/>
    <col min="1289" max="1289" width="1.6640625" style="73" customWidth="1"/>
    <col min="1290" max="1290" width="9.53125" style="73" customWidth="1"/>
    <col min="1291" max="1291" width="1.1328125" style="73" customWidth="1"/>
    <col min="1292" max="1292" width="2.53125" style="73" customWidth="1"/>
    <col min="1293" max="1293" width="4.6640625" style="73" customWidth="1"/>
    <col min="1294" max="1294" width="1.46484375" style="73" customWidth="1"/>
    <col min="1295" max="1295" width="8.53125" style="73" customWidth="1"/>
    <col min="1296" max="1296" width="1.33203125" style="73" customWidth="1"/>
    <col min="1297" max="1297" width="1" style="73" customWidth="1"/>
    <col min="1298" max="1298" width="1.33203125" style="73" customWidth="1"/>
    <col min="1299" max="1299" width="4.6640625" style="73" customWidth="1"/>
    <col min="1300" max="1300" width="2.53125" style="73" customWidth="1"/>
    <col min="1301" max="1301" width="2.86328125" style="73" customWidth="1"/>
    <col min="1302" max="1302" width="9.33203125" style="73" customWidth="1"/>
    <col min="1303" max="1303" width="2" style="73" customWidth="1"/>
    <col min="1304" max="1304" width="1.53125" style="73" customWidth="1"/>
    <col min="1305" max="1305" width="1.6640625" style="73" customWidth="1"/>
    <col min="1306" max="1306" width="1.53125" style="73" customWidth="1"/>
    <col min="1307" max="1307" width="7.33203125" style="73" customWidth="1"/>
    <col min="1308" max="1308" width="2.46484375" style="73" customWidth="1"/>
    <col min="1309" max="1309" width="3.33203125" style="73" customWidth="1"/>
    <col min="1310" max="1310" width="1.46484375" style="73" customWidth="1"/>
    <col min="1311" max="1311" width="4.6640625" style="73" customWidth="1"/>
    <col min="1312" max="1312" width="2.6640625" style="73" customWidth="1"/>
    <col min="1313" max="1313" width="1.46484375" style="73" customWidth="1"/>
    <col min="1314" max="1314" width="8.1328125" style="73" customWidth="1"/>
    <col min="1315" max="1315" width="11.46484375" style="73" customWidth="1"/>
    <col min="1316" max="1316" width="1.53125" style="73" customWidth="1"/>
    <col min="1317" max="1317" width="4" style="73" customWidth="1"/>
    <col min="1318" max="1318" width="2.46484375" style="73" customWidth="1"/>
    <col min="1319" max="1319" width="1.33203125" style="73" customWidth="1"/>
    <col min="1320" max="1320" width="3.1328125" style="73" customWidth="1"/>
    <col min="1321" max="1321" width="1.1328125" style="73" customWidth="1"/>
    <col min="1322" max="1322" width="1.86328125" style="73" customWidth="1"/>
    <col min="1323" max="1323" width="2.6640625" style="73" customWidth="1"/>
    <col min="1324" max="1324" width="1.1328125" style="73" customWidth="1"/>
    <col min="1325" max="1325" width="2.46484375" style="73" customWidth="1"/>
    <col min="1326" max="1536" width="6.86328125" style="73"/>
    <col min="1537" max="1537" width="1" style="73" customWidth="1"/>
    <col min="1538" max="1538" width="6.86328125" style="73"/>
    <col min="1539" max="1540" width="2.6640625" style="73" customWidth="1"/>
    <col min="1541" max="1541" width="1.46484375" style="73" customWidth="1"/>
    <col min="1542" max="1542" width="1.1328125" style="73" customWidth="1"/>
    <col min="1543" max="1543" width="5.53125" style="73" customWidth="1"/>
    <col min="1544" max="1544" width="1" style="73" customWidth="1"/>
    <col min="1545" max="1545" width="1.6640625" style="73" customWidth="1"/>
    <col min="1546" max="1546" width="9.53125" style="73" customWidth="1"/>
    <col min="1547" max="1547" width="1.1328125" style="73" customWidth="1"/>
    <col min="1548" max="1548" width="2.53125" style="73" customWidth="1"/>
    <col min="1549" max="1549" width="4.6640625" style="73" customWidth="1"/>
    <col min="1550" max="1550" width="1.46484375" style="73" customWidth="1"/>
    <col min="1551" max="1551" width="8.53125" style="73" customWidth="1"/>
    <col min="1552" max="1552" width="1.33203125" style="73" customWidth="1"/>
    <col min="1553" max="1553" width="1" style="73" customWidth="1"/>
    <col min="1554" max="1554" width="1.33203125" style="73" customWidth="1"/>
    <col min="1555" max="1555" width="4.6640625" style="73" customWidth="1"/>
    <col min="1556" max="1556" width="2.53125" style="73" customWidth="1"/>
    <col min="1557" max="1557" width="2.86328125" style="73" customWidth="1"/>
    <col min="1558" max="1558" width="9.33203125" style="73" customWidth="1"/>
    <col min="1559" max="1559" width="2" style="73" customWidth="1"/>
    <col min="1560" max="1560" width="1.53125" style="73" customWidth="1"/>
    <col min="1561" max="1561" width="1.6640625" style="73" customWidth="1"/>
    <col min="1562" max="1562" width="1.53125" style="73" customWidth="1"/>
    <col min="1563" max="1563" width="7.33203125" style="73" customWidth="1"/>
    <col min="1564" max="1564" width="2.46484375" style="73" customWidth="1"/>
    <col min="1565" max="1565" width="3.33203125" style="73" customWidth="1"/>
    <col min="1566" max="1566" width="1.46484375" style="73" customWidth="1"/>
    <col min="1567" max="1567" width="4.6640625" style="73" customWidth="1"/>
    <col min="1568" max="1568" width="2.6640625" style="73" customWidth="1"/>
    <col min="1569" max="1569" width="1.46484375" style="73" customWidth="1"/>
    <col min="1570" max="1570" width="8.1328125" style="73" customWidth="1"/>
    <col min="1571" max="1571" width="11.46484375" style="73" customWidth="1"/>
    <col min="1572" max="1572" width="1.53125" style="73" customWidth="1"/>
    <col min="1573" max="1573" width="4" style="73" customWidth="1"/>
    <col min="1574" max="1574" width="2.46484375" style="73" customWidth="1"/>
    <col min="1575" max="1575" width="1.33203125" style="73" customWidth="1"/>
    <col min="1576" max="1576" width="3.1328125" style="73" customWidth="1"/>
    <col min="1577" max="1577" width="1.1328125" style="73" customWidth="1"/>
    <col min="1578" max="1578" width="1.86328125" style="73" customWidth="1"/>
    <col min="1579" max="1579" width="2.6640625" style="73" customWidth="1"/>
    <col min="1580" max="1580" width="1.1328125" style="73" customWidth="1"/>
    <col min="1581" max="1581" width="2.46484375" style="73" customWidth="1"/>
    <col min="1582" max="1792" width="6.86328125" style="73"/>
    <col min="1793" max="1793" width="1" style="73" customWidth="1"/>
    <col min="1794" max="1794" width="6.86328125" style="73"/>
    <col min="1795" max="1796" width="2.6640625" style="73" customWidth="1"/>
    <col min="1797" max="1797" width="1.46484375" style="73" customWidth="1"/>
    <col min="1798" max="1798" width="1.1328125" style="73" customWidth="1"/>
    <col min="1799" max="1799" width="5.53125" style="73" customWidth="1"/>
    <col min="1800" max="1800" width="1" style="73" customWidth="1"/>
    <col min="1801" max="1801" width="1.6640625" style="73" customWidth="1"/>
    <col min="1802" max="1802" width="9.53125" style="73" customWidth="1"/>
    <col min="1803" max="1803" width="1.1328125" style="73" customWidth="1"/>
    <col min="1804" max="1804" width="2.53125" style="73" customWidth="1"/>
    <col min="1805" max="1805" width="4.6640625" style="73" customWidth="1"/>
    <col min="1806" max="1806" width="1.46484375" style="73" customWidth="1"/>
    <col min="1807" max="1807" width="8.53125" style="73" customWidth="1"/>
    <col min="1808" max="1808" width="1.33203125" style="73" customWidth="1"/>
    <col min="1809" max="1809" width="1" style="73" customWidth="1"/>
    <col min="1810" max="1810" width="1.33203125" style="73" customWidth="1"/>
    <col min="1811" max="1811" width="4.6640625" style="73" customWidth="1"/>
    <col min="1812" max="1812" width="2.53125" style="73" customWidth="1"/>
    <col min="1813" max="1813" width="2.86328125" style="73" customWidth="1"/>
    <col min="1814" max="1814" width="9.33203125" style="73" customWidth="1"/>
    <col min="1815" max="1815" width="2" style="73" customWidth="1"/>
    <col min="1816" max="1816" width="1.53125" style="73" customWidth="1"/>
    <col min="1817" max="1817" width="1.6640625" style="73" customWidth="1"/>
    <col min="1818" max="1818" width="1.53125" style="73" customWidth="1"/>
    <col min="1819" max="1819" width="7.33203125" style="73" customWidth="1"/>
    <col min="1820" max="1820" width="2.46484375" style="73" customWidth="1"/>
    <col min="1821" max="1821" width="3.33203125" style="73" customWidth="1"/>
    <col min="1822" max="1822" width="1.46484375" style="73" customWidth="1"/>
    <col min="1823" max="1823" width="4.6640625" style="73" customWidth="1"/>
    <col min="1824" max="1824" width="2.6640625" style="73" customWidth="1"/>
    <col min="1825" max="1825" width="1.46484375" style="73" customWidth="1"/>
    <col min="1826" max="1826" width="8.1328125" style="73" customWidth="1"/>
    <col min="1827" max="1827" width="11.46484375" style="73" customWidth="1"/>
    <col min="1828" max="1828" width="1.53125" style="73" customWidth="1"/>
    <col min="1829" max="1829" width="4" style="73" customWidth="1"/>
    <col min="1830" max="1830" width="2.46484375" style="73" customWidth="1"/>
    <col min="1831" max="1831" width="1.33203125" style="73" customWidth="1"/>
    <col min="1832" max="1832" width="3.1328125" style="73" customWidth="1"/>
    <col min="1833" max="1833" width="1.1328125" style="73" customWidth="1"/>
    <col min="1834" max="1834" width="1.86328125" style="73" customWidth="1"/>
    <col min="1835" max="1835" width="2.6640625" style="73" customWidth="1"/>
    <col min="1836" max="1836" width="1.1328125" style="73" customWidth="1"/>
    <col min="1837" max="1837" width="2.46484375" style="73" customWidth="1"/>
    <col min="1838" max="2048" width="6.86328125" style="73"/>
    <col min="2049" max="2049" width="1" style="73" customWidth="1"/>
    <col min="2050" max="2050" width="6.86328125" style="73"/>
    <col min="2051" max="2052" width="2.6640625" style="73" customWidth="1"/>
    <col min="2053" max="2053" width="1.46484375" style="73" customWidth="1"/>
    <col min="2054" max="2054" width="1.1328125" style="73" customWidth="1"/>
    <col min="2055" max="2055" width="5.53125" style="73" customWidth="1"/>
    <col min="2056" max="2056" width="1" style="73" customWidth="1"/>
    <col min="2057" max="2057" width="1.6640625" style="73" customWidth="1"/>
    <col min="2058" max="2058" width="9.53125" style="73" customWidth="1"/>
    <col min="2059" max="2059" width="1.1328125" style="73" customWidth="1"/>
    <col min="2060" max="2060" width="2.53125" style="73" customWidth="1"/>
    <col min="2061" max="2061" width="4.6640625" style="73" customWidth="1"/>
    <col min="2062" max="2062" width="1.46484375" style="73" customWidth="1"/>
    <col min="2063" max="2063" width="8.53125" style="73" customWidth="1"/>
    <col min="2064" max="2064" width="1.33203125" style="73" customWidth="1"/>
    <col min="2065" max="2065" width="1" style="73" customWidth="1"/>
    <col min="2066" max="2066" width="1.33203125" style="73" customWidth="1"/>
    <col min="2067" max="2067" width="4.6640625" style="73" customWidth="1"/>
    <col min="2068" max="2068" width="2.53125" style="73" customWidth="1"/>
    <col min="2069" max="2069" width="2.86328125" style="73" customWidth="1"/>
    <col min="2070" max="2070" width="9.33203125" style="73" customWidth="1"/>
    <col min="2071" max="2071" width="2" style="73" customWidth="1"/>
    <col min="2072" max="2072" width="1.53125" style="73" customWidth="1"/>
    <col min="2073" max="2073" width="1.6640625" style="73" customWidth="1"/>
    <col min="2074" max="2074" width="1.53125" style="73" customWidth="1"/>
    <col min="2075" max="2075" width="7.33203125" style="73" customWidth="1"/>
    <col min="2076" max="2076" width="2.46484375" style="73" customWidth="1"/>
    <col min="2077" max="2077" width="3.33203125" style="73" customWidth="1"/>
    <col min="2078" max="2078" width="1.46484375" style="73" customWidth="1"/>
    <col min="2079" max="2079" width="4.6640625" style="73" customWidth="1"/>
    <col min="2080" max="2080" width="2.6640625" style="73" customWidth="1"/>
    <col min="2081" max="2081" width="1.46484375" style="73" customWidth="1"/>
    <col min="2082" max="2082" width="8.1328125" style="73" customWidth="1"/>
    <col min="2083" max="2083" width="11.46484375" style="73" customWidth="1"/>
    <col min="2084" max="2084" width="1.53125" style="73" customWidth="1"/>
    <col min="2085" max="2085" width="4" style="73" customWidth="1"/>
    <col min="2086" max="2086" width="2.46484375" style="73" customWidth="1"/>
    <col min="2087" max="2087" width="1.33203125" style="73" customWidth="1"/>
    <col min="2088" max="2088" width="3.1328125" style="73" customWidth="1"/>
    <col min="2089" max="2089" width="1.1328125" style="73" customWidth="1"/>
    <col min="2090" max="2090" width="1.86328125" style="73" customWidth="1"/>
    <col min="2091" max="2091" width="2.6640625" style="73" customWidth="1"/>
    <col min="2092" max="2092" width="1.1328125" style="73" customWidth="1"/>
    <col min="2093" max="2093" width="2.46484375" style="73" customWidth="1"/>
    <col min="2094" max="2304" width="6.86328125" style="73"/>
    <col min="2305" max="2305" width="1" style="73" customWidth="1"/>
    <col min="2306" max="2306" width="6.86328125" style="73"/>
    <col min="2307" max="2308" width="2.6640625" style="73" customWidth="1"/>
    <col min="2309" max="2309" width="1.46484375" style="73" customWidth="1"/>
    <col min="2310" max="2310" width="1.1328125" style="73" customWidth="1"/>
    <col min="2311" max="2311" width="5.53125" style="73" customWidth="1"/>
    <col min="2312" max="2312" width="1" style="73" customWidth="1"/>
    <col min="2313" max="2313" width="1.6640625" style="73" customWidth="1"/>
    <col min="2314" max="2314" width="9.53125" style="73" customWidth="1"/>
    <col min="2315" max="2315" width="1.1328125" style="73" customWidth="1"/>
    <col min="2316" max="2316" width="2.53125" style="73" customWidth="1"/>
    <col min="2317" max="2317" width="4.6640625" style="73" customWidth="1"/>
    <col min="2318" max="2318" width="1.46484375" style="73" customWidth="1"/>
    <col min="2319" max="2319" width="8.53125" style="73" customWidth="1"/>
    <col min="2320" max="2320" width="1.33203125" style="73" customWidth="1"/>
    <col min="2321" max="2321" width="1" style="73" customWidth="1"/>
    <col min="2322" max="2322" width="1.33203125" style="73" customWidth="1"/>
    <col min="2323" max="2323" width="4.6640625" style="73" customWidth="1"/>
    <col min="2324" max="2324" width="2.53125" style="73" customWidth="1"/>
    <col min="2325" max="2325" width="2.86328125" style="73" customWidth="1"/>
    <col min="2326" max="2326" width="9.33203125" style="73" customWidth="1"/>
    <col min="2327" max="2327" width="2" style="73" customWidth="1"/>
    <col min="2328" max="2328" width="1.53125" style="73" customWidth="1"/>
    <col min="2329" max="2329" width="1.6640625" style="73" customWidth="1"/>
    <col min="2330" max="2330" width="1.53125" style="73" customWidth="1"/>
    <col min="2331" max="2331" width="7.33203125" style="73" customWidth="1"/>
    <col min="2332" max="2332" width="2.46484375" style="73" customWidth="1"/>
    <col min="2333" max="2333" width="3.33203125" style="73" customWidth="1"/>
    <col min="2334" max="2334" width="1.46484375" style="73" customWidth="1"/>
    <col min="2335" max="2335" width="4.6640625" style="73" customWidth="1"/>
    <col min="2336" max="2336" width="2.6640625" style="73" customWidth="1"/>
    <col min="2337" max="2337" width="1.46484375" style="73" customWidth="1"/>
    <col min="2338" max="2338" width="8.1328125" style="73" customWidth="1"/>
    <col min="2339" max="2339" width="11.46484375" style="73" customWidth="1"/>
    <col min="2340" max="2340" width="1.53125" style="73" customWidth="1"/>
    <col min="2341" max="2341" width="4" style="73" customWidth="1"/>
    <col min="2342" max="2342" width="2.46484375" style="73" customWidth="1"/>
    <col min="2343" max="2343" width="1.33203125" style="73" customWidth="1"/>
    <col min="2344" max="2344" width="3.1328125" style="73" customWidth="1"/>
    <col min="2345" max="2345" width="1.1328125" style="73" customWidth="1"/>
    <col min="2346" max="2346" width="1.86328125" style="73" customWidth="1"/>
    <col min="2347" max="2347" width="2.6640625" style="73" customWidth="1"/>
    <col min="2348" max="2348" width="1.1328125" style="73" customWidth="1"/>
    <col min="2349" max="2349" width="2.46484375" style="73" customWidth="1"/>
    <col min="2350" max="2560" width="6.86328125" style="73"/>
    <col min="2561" max="2561" width="1" style="73" customWidth="1"/>
    <col min="2562" max="2562" width="6.86328125" style="73"/>
    <col min="2563" max="2564" width="2.6640625" style="73" customWidth="1"/>
    <col min="2565" max="2565" width="1.46484375" style="73" customWidth="1"/>
    <col min="2566" max="2566" width="1.1328125" style="73" customWidth="1"/>
    <col min="2567" max="2567" width="5.53125" style="73" customWidth="1"/>
    <col min="2568" max="2568" width="1" style="73" customWidth="1"/>
    <col min="2569" max="2569" width="1.6640625" style="73" customWidth="1"/>
    <col min="2570" max="2570" width="9.53125" style="73" customWidth="1"/>
    <col min="2571" max="2571" width="1.1328125" style="73" customWidth="1"/>
    <col min="2572" max="2572" width="2.53125" style="73" customWidth="1"/>
    <col min="2573" max="2573" width="4.6640625" style="73" customWidth="1"/>
    <col min="2574" max="2574" width="1.46484375" style="73" customWidth="1"/>
    <col min="2575" max="2575" width="8.53125" style="73" customWidth="1"/>
    <col min="2576" max="2576" width="1.33203125" style="73" customWidth="1"/>
    <col min="2577" max="2577" width="1" style="73" customWidth="1"/>
    <col min="2578" max="2578" width="1.33203125" style="73" customWidth="1"/>
    <col min="2579" max="2579" width="4.6640625" style="73" customWidth="1"/>
    <col min="2580" max="2580" width="2.53125" style="73" customWidth="1"/>
    <col min="2581" max="2581" width="2.86328125" style="73" customWidth="1"/>
    <col min="2582" max="2582" width="9.33203125" style="73" customWidth="1"/>
    <col min="2583" max="2583" width="2" style="73" customWidth="1"/>
    <col min="2584" max="2584" width="1.53125" style="73" customWidth="1"/>
    <col min="2585" max="2585" width="1.6640625" style="73" customWidth="1"/>
    <col min="2586" max="2586" width="1.53125" style="73" customWidth="1"/>
    <col min="2587" max="2587" width="7.33203125" style="73" customWidth="1"/>
    <col min="2588" max="2588" width="2.46484375" style="73" customWidth="1"/>
    <col min="2589" max="2589" width="3.33203125" style="73" customWidth="1"/>
    <col min="2590" max="2590" width="1.46484375" style="73" customWidth="1"/>
    <col min="2591" max="2591" width="4.6640625" style="73" customWidth="1"/>
    <col min="2592" max="2592" width="2.6640625" style="73" customWidth="1"/>
    <col min="2593" max="2593" width="1.46484375" style="73" customWidth="1"/>
    <col min="2594" max="2594" width="8.1328125" style="73" customWidth="1"/>
    <col min="2595" max="2595" width="11.46484375" style="73" customWidth="1"/>
    <col min="2596" max="2596" width="1.53125" style="73" customWidth="1"/>
    <col min="2597" max="2597" width="4" style="73" customWidth="1"/>
    <col min="2598" max="2598" width="2.46484375" style="73" customWidth="1"/>
    <col min="2599" max="2599" width="1.33203125" style="73" customWidth="1"/>
    <col min="2600" max="2600" width="3.1328125" style="73" customWidth="1"/>
    <col min="2601" max="2601" width="1.1328125" style="73" customWidth="1"/>
    <col min="2602" max="2602" width="1.86328125" style="73" customWidth="1"/>
    <col min="2603" max="2603" width="2.6640625" style="73" customWidth="1"/>
    <col min="2604" max="2604" width="1.1328125" style="73" customWidth="1"/>
    <col min="2605" max="2605" width="2.46484375" style="73" customWidth="1"/>
    <col min="2606" max="2816" width="6.86328125" style="73"/>
    <col min="2817" max="2817" width="1" style="73" customWidth="1"/>
    <col min="2818" max="2818" width="6.86328125" style="73"/>
    <col min="2819" max="2820" width="2.6640625" style="73" customWidth="1"/>
    <col min="2821" max="2821" width="1.46484375" style="73" customWidth="1"/>
    <col min="2822" max="2822" width="1.1328125" style="73" customWidth="1"/>
    <col min="2823" max="2823" width="5.53125" style="73" customWidth="1"/>
    <col min="2824" max="2824" width="1" style="73" customWidth="1"/>
    <col min="2825" max="2825" width="1.6640625" style="73" customWidth="1"/>
    <col min="2826" max="2826" width="9.53125" style="73" customWidth="1"/>
    <col min="2827" max="2827" width="1.1328125" style="73" customWidth="1"/>
    <col min="2828" max="2828" width="2.53125" style="73" customWidth="1"/>
    <col min="2829" max="2829" width="4.6640625" style="73" customWidth="1"/>
    <col min="2830" max="2830" width="1.46484375" style="73" customWidth="1"/>
    <col min="2831" max="2831" width="8.53125" style="73" customWidth="1"/>
    <col min="2832" max="2832" width="1.33203125" style="73" customWidth="1"/>
    <col min="2833" max="2833" width="1" style="73" customWidth="1"/>
    <col min="2834" max="2834" width="1.33203125" style="73" customWidth="1"/>
    <col min="2835" max="2835" width="4.6640625" style="73" customWidth="1"/>
    <col min="2836" max="2836" width="2.53125" style="73" customWidth="1"/>
    <col min="2837" max="2837" width="2.86328125" style="73" customWidth="1"/>
    <col min="2838" max="2838" width="9.33203125" style="73" customWidth="1"/>
    <col min="2839" max="2839" width="2" style="73" customWidth="1"/>
    <col min="2840" max="2840" width="1.53125" style="73" customWidth="1"/>
    <col min="2841" max="2841" width="1.6640625" style="73" customWidth="1"/>
    <col min="2842" max="2842" width="1.53125" style="73" customWidth="1"/>
    <col min="2843" max="2843" width="7.33203125" style="73" customWidth="1"/>
    <col min="2844" max="2844" width="2.46484375" style="73" customWidth="1"/>
    <col min="2845" max="2845" width="3.33203125" style="73" customWidth="1"/>
    <col min="2846" max="2846" width="1.46484375" style="73" customWidth="1"/>
    <col min="2847" max="2847" width="4.6640625" style="73" customWidth="1"/>
    <col min="2848" max="2848" width="2.6640625" style="73" customWidth="1"/>
    <col min="2849" max="2849" width="1.46484375" style="73" customWidth="1"/>
    <col min="2850" max="2850" width="8.1328125" style="73" customWidth="1"/>
    <col min="2851" max="2851" width="11.46484375" style="73" customWidth="1"/>
    <col min="2852" max="2852" width="1.53125" style="73" customWidth="1"/>
    <col min="2853" max="2853" width="4" style="73" customWidth="1"/>
    <col min="2854" max="2854" width="2.46484375" style="73" customWidth="1"/>
    <col min="2855" max="2855" width="1.33203125" style="73" customWidth="1"/>
    <col min="2856" max="2856" width="3.1328125" style="73" customWidth="1"/>
    <col min="2857" max="2857" width="1.1328125" style="73" customWidth="1"/>
    <col min="2858" max="2858" width="1.86328125" style="73" customWidth="1"/>
    <col min="2859" max="2859" width="2.6640625" style="73" customWidth="1"/>
    <col min="2860" max="2860" width="1.1328125" style="73" customWidth="1"/>
    <col min="2861" max="2861" width="2.46484375" style="73" customWidth="1"/>
    <col min="2862" max="3072" width="6.86328125" style="73"/>
    <col min="3073" max="3073" width="1" style="73" customWidth="1"/>
    <col min="3074" max="3074" width="6.86328125" style="73"/>
    <col min="3075" max="3076" width="2.6640625" style="73" customWidth="1"/>
    <col min="3077" max="3077" width="1.46484375" style="73" customWidth="1"/>
    <col min="3078" max="3078" width="1.1328125" style="73" customWidth="1"/>
    <col min="3079" max="3079" width="5.53125" style="73" customWidth="1"/>
    <col min="3080" max="3080" width="1" style="73" customWidth="1"/>
    <col min="3081" max="3081" width="1.6640625" style="73" customWidth="1"/>
    <col min="3082" max="3082" width="9.53125" style="73" customWidth="1"/>
    <col min="3083" max="3083" width="1.1328125" style="73" customWidth="1"/>
    <col min="3084" max="3084" width="2.53125" style="73" customWidth="1"/>
    <col min="3085" max="3085" width="4.6640625" style="73" customWidth="1"/>
    <col min="3086" max="3086" width="1.46484375" style="73" customWidth="1"/>
    <col min="3087" max="3087" width="8.53125" style="73" customWidth="1"/>
    <col min="3088" max="3088" width="1.33203125" style="73" customWidth="1"/>
    <col min="3089" max="3089" width="1" style="73" customWidth="1"/>
    <col min="3090" max="3090" width="1.33203125" style="73" customWidth="1"/>
    <col min="3091" max="3091" width="4.6640625" style="73" customWidth="1"/>
    <col min="3092" max="3092" width="2.53125" style="73" customWidth="1"/>
    <col min="3093" max="3093" width="2.86328125" style="73" customWidth="1"/>
    <col min="3094" max="3094" width="9.33203125" style="73" customWidth="1"/>
    <col min="3095" max="3095" width="2" style="73" customWidth="1"/>
    <col min="3096" max="3096" width="1.53125" style="73" customWidth="1"/>
    <col min="3097" max="3097" width="1.6640625" style="73" customWidth="1"/>
    <col min="3098" max="3098" width="1.53125" style="73" customWidth="1"/>
    <col min="3099" max="3099" width="7.33203125" style="73" customWidth="1"/>
    <col min="3100" max="3100" width="2.46484375" style="73" customWidth="1"/>
    <col min="3101" max="3101" width="3.33203125" style="73" customWidth="1"/>
    <col min="3102" max="3102" width="1.46484375" style="73" customWidth="1"/>
    <col min="3103" max="3103" width="4.6640625" style="73" customWidth="1"/>
    <col min="3104" max="3104" width="2.6640625" style="73" customWidth="1"/>
    <col min="3105" max="3105" width="1.46484375" style="73" customWidth="1"/>
    <col min="3106" max="3106" width="8.1328125" style="73" customWidth="1"/>
    <col min="3107" max="3107" width="11.46484375" style="73" customWidth="1"/>
    <col min="3108" max="3108" width="1.53125" style="73" customWidth="1"/>
    <col min="3109" max="3109" width="4" style="73" customWidth="1"/>
    <col min="3110" max="3110" width="2.46484375" style="73" customWidth="1"/>
    <col min="3111" max="3111" width="1.33203125" style="73" customWidth="1"/>
    <col min="3112" max="3112" width="3.1328125" style="73" customWidth="1"/>
    <col min="3113" max="3113" width="1.1328125" style="73" customWidth="1"/>
    <col min="3114" max="3114" width="1.86328125" style="73" customWidth="1"/>
    <col min="3115" max="3115" width="2.6640625" style="73" customWidth="1"/>
    <col min="3116" max="3116" width="1.1328125" style="73" customWidth="1"/>
    <col min="3117" max="3117" width="2.46484375" style="73" customWidth="1"/>
    <col min="3118" max="3328" width="6.86328125" style="73"/>
    <col min="3329" max="3329" width="1" style="73" customWidth="1"/>
    <col min="3330" max="3330" width="6.86328125" style="73"/>
    <col min="3331" max="3332" width="2.6640625" style="73" customWidth="1"/>
    <col min="3333" max="3333" width="1.46484375" style="73" customWidth="1"/>
    <col min="3334" max="3334" width="1.1328125" style="73" customWidth="1"/>
    <col min="3335" max="3335" width="5.53125" style="73" customWidth="1"/>
    <col min="3336" max="3336" width="1" style="73" customWidth="1"/>
    <col min="3337" max="3337" width="1.6640625" style="73" customWidth="1"/>
    <col min="3338" max="3338" width="9.53125" style="73" customWidth="1"/>
    <col min="3339" max="3339" width="1.1328125" style="73" customWidth="1"/>
    <col min="3340" max="3340" width="2.53125" style="73" customWidth="1"/>
    <col min="3341" max="3341" width="4.6640625" style="73" customWidth="1"/>
    <col min="3342" max="3342" width="1.46484375" style="73" customWidth="1"/>
    <col min="3343" max="3343" width="8.53125" style="73" customWidth="1"/>
    <col min="3344" max="3344" width="1.33203125" style="73" customWidth="1"/>
    <col min="3345" max="3345" width="1" style="73" customWidth="1"/>
    <col min="3346" max="3346" width="1.33203125" style="73" customWidth="1"/>
    <col min="3347" max="3347" width="4.6640625" style="73" customWidth="1"/>
    <col min="3348" max="3348" width="2.53125" style="73" customWidth="1"/>
    <col min="3349" max="3349" width="2.86328125" style="73" customWidth="1"/>
    <col min="3350" max="3350" width="9.33203125" style="73" customWidth="1"/>
    <col min="3351" max="3351" width="2" style="73" customWidth="1"/>
    <col min="3352" max="3352" width="1.53125" style="73" customWidth="1"/>
    <col min="3353" max="3353" width="1.6640625" style="73" customWidth="1"/>
    <col min="3354" max="3354" width="1.53125" style="73" customWidth="1"/>
    <col min="3355" max="3355" width="7.33203125" style="73" customWidth="1"/>
    <col min="3356" max="3356" width="2.46484375" style="73" customWidth="1"/>
    <col min="3357" max="3357" width="3.33203125" style="73" customWidth="1"/>
    <col min="3358" max="3358" width="1.46484375" style="73" customWidth="1"/>
    <col min="3359" max="3359" width="4.6640625" style="73" customWidth="1"/>
    <col min="3360" max="3360" width="2.6640625" style="73" customWidth="1"/>
    <col min="3361" max="3361" width="1.46484375" style="73" customWidth="1"/>
    <col min="3362" max="3362" width="8.1328125" style="73" customWidth="1"/>
    <col min="3363" max="3363" width="11.46484375" style="73" customWidth="1"/>
    <col min="3364" max="3364" width="1.53125" style="73" customWidth="1"/>
    <col min="3365" max="3365" width="4" style="73" customWidth="1"/>
    <col min="3366" max="3366" width="2.46484375" style="73" customWidth="1"/>
    <col min="3367" max="3367" width="1.33203125" style="73" customWidth="1"/>
    <col min="3368" max="3368" width="3.1328125" style="73" customWidth="1"/>
    <col min="3369" max="3369" width="1.1328125" style="73" customWidth="1"/>
    <col min="3370" max="3370" width="1.86328125" style="73" customWidth="1"/>
    <col min="3371" max="3371" width="2.6640625" style="73" customWidth="1"/>
    <col min="3372" max="3372" width="1.1328125" style="73" customWidth="1"/>
    <col min="3373" max="3373" width="2.46484375" style="73" customWidth="1"/>
    <col min="3374" max="3584" width="6.86328125" style="73"/>
    <col min="3585" max="3585" width="1" style="73" customWidth="1"/>
    <col min="3586" max="3586" width="6.86328125" style="73"/>
    <col min="3587" max="3588" width="2.6640625" style="73" customWidth="1"/>
    <col min="3589" max="3589" width="1.46484375" style="73" customWidth="1"/>
    <col min="3590" max="3590" width="1.1328125" style="73" customWidth="1"/>
    <col min="3591" max="3591" width="5.53125" style="73" customWidth="1"/>
    <col min="3592" max="3592" width="1" style="73" customWidth="1"/>
    <col min="3593" max="3593" width="1.6640625" style="73" customWidth="1"/>
    <col min="3594" max="3594" width="9.53125" style="73" customWidth="1"/>
    <col min="3595" max="3595" width="1.1328125" style="73" customWidth="1"/>
    <col min="3596" max="3596" width="2.53125" style="73" customWidth="1"/>
    <col min="3597" max="3597" width="4.6640625" style="73" customWidth="1"/>
    <col min="3598" max="3598" width="1.46484375" style="73" customWidth="1"/>
    <col min="3599" max="3599" width="8.53125" style="73" customWidth="1"/>
    <col min="3600" max="3600" width="1.33203125" style="73" customWidth="1"/>
    <col min="3601" max="3601" width="1" style="73" customWidth="1"/>
    <col min="3602" max="3602" width="1.33203125" style="73" customWidth="1"/>
    <col min="3603" max="3603" width="4.6640625" style="73" customWidth="1"/>
    <col min="3604" max="3604" width="2.53125" style="73" customWidth="1"/>
    <col min="3605" max="3605" width="2.86328125" style="73" customWidth="1"/>
    <col min="3606" max="3606" width="9.33203125" style="73" customWidth="1"/>
    <col min="3607" max="3607" width="2" style="73" customWidth="1"/>
    <col min="3608" max="3608" width="1.53125" style="73" customWidth="1"/>
    <col min="3609" max="3609" width="1.6640625" style="73" customWidth="1"/>
    <col min="3610" max="3610" width="1.53125" style="73" customWidth="1"/>
    <col min="3611" max="3611" width="7.33203125" style="73" customWidth="1"/>
    <col min="3612" max="3612" width="2.46484375" style="73" customWidth="1"/>
    <col min="3613" max="3613" width="3.33203125" style="73" customWidth="1"/>
    <col min="3614" max="3614" width="1.46484375" style="73" customWidth="1"/>
    <col min="3615" max="3615" width="4.6640625" style="73" customWidth="1"/>
    <col min="3616" max="3616" width="2.6640625" style="73" customWidth="1"/>
    <col min="3617" max="3617" width="1.46484375" style="73" customWidth="1"/>
    <col min="3618" max="3618" width="8.1328125" style="73" customWidth="1"/>
    <col min="3619" max="3619" width="11.46484375" style="73" customWidth="1"/>
    <col min="3620" max="3620" width="1.53125" style="73" customWidth="1"/>
    <col min="3621" max="3621" width="4" style="73" customWidth="1"/>
    <col min="3622" max="3622" width="2.46484375" style="73" customWidth="1"/>
    <col min="3623" max="3623" width="1.33203125" style="73" customWidth="1"/>
    <col min="3624" max="3624" width="3.1328125" style="73" customWidth="1"/>
    <col min="3625" max="3625" width="1.1328125" style="73" customWidth="1"/>
    <col min="3626" max="3626" width="1.86328125" style="73" customWidth="1"/>
    <col min="3627" max="3627" width="2.6640625" style="73" customWidth="1"/>
    <col min="3628" max="3628" width="1.1328125" style="73" customWidth="1"/>
    <col min="3629" max="3629" width="2.46484375" style="73" customWidth="1"/>
    <col min="3630" max="3840" width="6.86328125" style="73"/>
    <col min="3841" max="3841" width="1" style="73" customWidth="1"/>
    <col min="3842" max="3842" width="6.86328125" style="73"/>
    <col min="3843" max="3844" width="2.6640625" style="73" customWidth="1"/>
    <col min="3845" max="3845" width="1.46484375" style="73" customWidth="1"/>
    <col min="3846" max="3846" width="1.1328125" style="73" customWidth="1"/>
    <col min="3847" max="3847" width="5.53125" style="73" customWidth="1"/>
    <col min="3848" max="3848" width="1" style="73" customWidth="1"/>
    <col min="3849" max="3849" width="1.6640625" style="73" customWidth="1"/>
    <col min="3850" max="3850" width="9.53125" style="73" customWidth="1"/>
    <col min="3851" max="3851" width="1.1328125" style="73" customWidth="1"/>
    <col min="3852" max="3852" width="2.53125" style="73" customWidth="1"/>
    <col min="3853" max="3853" width="4.6640625" style="73" customWidth="1"/>
    <col min="3854" max="3854" width="1.46484375" style="73" customWidth="1"/>
    <col min="3855" max="3855" width="8.53125" style="73" customWidth="1"/>
    <col min="3856" max="3856" width="1.33203125" style="73" customWidth="1"/>
    <col min="3857" max="3857" width="1" style="73" customWidth="1"/>
    <col min="3858" max="3858" width="1.33203125" style="73" customWidth="1"/>
    <col min="3859" max="3859" width="4.6640625" style="73" customWidth="1"/>
    <col min="3860" max="3860" width="2.53125" style="73" customWidth="1"/>
    <col min="3861" max="3861" width="2.86328125" style="73" customWidth="1"/>
    <col min="3862" max="3862" width="9.33203125" style="73" customWidth="1"/>
    <col min="3863" max="3863" width="2" style="73" customWidth="1"/>
    <col min="3864" max="3864" width="1.53125" style="73" customWidth="1"/>
    <col min="3865" max="3865" width="1.6640625" style="73" customWidth="1"/>
    <col min="3866" max="3866" width="1.53125" style="73" customWidth="1"/>
    <col min="3867" max="3867" width="7.33203125" style="73" customWidth="1"/>
    <col min="3868" max="3868" width="2.46484375" style="73" customWidth="1"/>
    <col min="3869" max="3869" width="3.33203125" style="73" customWidth="1"/>
    <col min="3870" max="3870" width="1.46484375" style="73" customWidth="1"/>
    <col min="3871" max="3871" width="4.6640625" style="73" customWidth="1"/>
    <col min="3872" max="3872" width="2.6640625" style="73" customWidth="1"/>
    <col min="3873" max="3873" width="1.46484375" style="73" customWidth="1"/>
    <col min="3874" max="3874" width="8.1328125" style="73" customWidth="1"/>
    <col min="3875" max="3875" width="11.46484375" style="73" customWidth="1"/>
    <col min="3876" max="3876" width="1.53125" style="73" customWidth="1"/>
    <col min="3877" max="3877" width="4" style="73" customWidth="1"/>
    <col min="3878" max="3878" width="2.46484375" style="73" customWidth="1"/>
    <col min="3879" max="3879" width="1.33203125" style="73" customWidth="1"/>
    <col min="3880" max="3880" width="3.1328125" style="73" customWidth="1"/>
    <col min="3881" max="3881" width="1.1328125" style="73" customWidth="1"/>
    <col min="3882" max="3882" width="1.86328125" style="73" customWidth="1"/>
    <col min="3883" max="3883" width="2.6640625" style="73" customWidth="1"/>
    <col min="3884" max="3884" width="1.1328125" style="73" customWidth="1"/>
    <col min="3885" max="3885" width="2.46484375" style="73" customWidth="1"/>
    <col min="3886" max="4096" width="6.86328125" style="73"/>
    <col min="4097" max="4097" width="1" style="73" customWidth="1"/>
    <col min="4098" max="4098" width="6.86328125" style="73"/>
    <col min="4099" max="4100" width="2.6640625" style="73" customWidth="1"/>
    <col min="4101" max="4101" width="1.46484375" style="73" customWidth="1"/>
    <col min="4102" max="4102" width="1.1328125" style="73" customWidth="1"/>
    <col min="4103" max="4103" width="5.53125" style="73" customWidth="1"/>
    <col min="4104" max="4104" width="1" style="73" customWidth="1"/>
    <col min="4105" max="4105" width="1.6640625" style="73" customWidth="1"/>
    <col min="4106" max="4106" width="9.53125" style="73" customWidth="1"/>
    <col min="4107" max="4107" width="1.1328125" style="73" customWidth="1"/>
    <col min="4108" max="4108" width="2.53125" style="73" customWidth="1"/>
    <col min="4109" max="4109" width="4.6640625" style="73" customWidth="1"/>
    <col min="4110" max="4110" width="1.46484375" style="73" customWidth="1"/>
    <col min="4111" max="4111" width="8.53125" style="73" customWidth="1"/>
    <col min="4112" max="4112" width="1.33203125" style="73" customWidth="1"/>
    <col min="4113" max="4113" width="1" style="73" customWidth="1"/>
    <col min="4114" max="4114" width="1.33203125" style="73" customWidth="1"/>
    <col min="4115" max="4115" width="4.6640625" style="73" customWidth="1"/>
    <col min="4116" max="4116" width="2.53125" style="73" customWidth="1"/>
    <col min="4117" max="4117" width="2.86328125" style="73" customWidth="1"/>
    <col min="4118" max="4118" width="9.33203125" style="73" customWidth="1"/>
    <col min="4119" max="4119" width="2" style="73" customWidth="1"/>
    <col min="4120" max="4120" width="1.53125" style="73" customWidth="1"/>
    <col min="4121" max="4121" width="1.6640625" style="73" customWidth="1"/>
    <col min="4122" max="4122" width="1.53125" style="73" customWidth="1"/>
    <col min="4123" max="4123" width="7.33203125" style="73" customWidth="1"/>
    <col min="4124" max="4124" width="2.46484375" style="73" customWidth="1"/>
    <col min="4125" max="4125" width="3.33203125" style="73" customWidth="1"/>
    <col min="4126" max="4126" width="1.46484375" style="73" customWidth="1"/>
    <col min="4127" max="4127" width="4.6640625" style="73" customWidth="1"/>
    <col min="4128" max="4128" width="2.6640625" style="73" customWidth="1"/>
    <col min="4129" max="4129" width="1.46484375" style="73" customWidth="1"/>
    <col min="4130" max="4130" width="8.1328125" style="73" customWidth="1"/>
    <col min="4131" max="4131" width="11.46484375" style="73" customWidth="1"/>
    <col min="4132" max="4132" width="1.53125" style="73" customWidth="1"/>
    <col min="4133" max="4133" width="4" style="73" customWidth="1"/>
    <col min="4134" max="4134" width="2.46484375" style="73" customWidth="1"/>
    <col min="4135" max="4135" width="1.33203125" style="73" customWidth="1"/>
    <col min="4136" max="4136" width="3.1328125" style="73" customWidth="1"/>
    <col min="4137" max="4137" width="1.1328125" style="73" customWidth="1"/>
    <col min="4138" max="4138" width="1.86328125" style="73" customWidth="1"/>
    <col min="4139" max="4139" width="2.6640625" style="73" customWidth="1"/>
    <col min="4140" max="4140" width="1.1328125" style="73" customWidth="1"/>
    <col min="4141" max="4141" width="2.46484375" style="73" customWidth="1"/>
    <col min="4142" max="4352" width="6.86328125" style="73"/>
    <col min="4353" max="4353" width="1" style="73" customWidth="1"/>
    <col min="4354" max="4354" width="6.86328125" style="73"/>
    <col min="4355" max="4356" width="2.6640625" style="73" customWidth="1"/>
    <col min="4357" max="4357" width="1.46484375" style="73" customWidth="1"/>
    <col min="4358" max="4358" width="1.1328125" style="73" customWidth="1"/>
    <col min="4359" max="4359" width="5.53125" style="73" customWidth="1"/>
    <col min="4360" max="4360" width="1" style="73" customWidth="1"/>
    <col min="4361" max="4361" width="1.6640625" style="73" customWidth="1"/>
    <col min="4362" max="4362" width="9.53125" style="73" customWidth="1"/>
    <col min="4363" max="4363" width="1.1328125" style="73" customWidth="1"/>
    <col min="4364" max="4364" width="2.53125" style="73" customWidth="1"/>
    <col min="4365" max="4365" width="4.6640625" style="73" customWidth="1"/>
    <col min="4366" max="4366" width="1.46484375" style="73" customWidth="1"/>
    <col min="4367" max="4367" width="8.53125" style="73" customWidth="1"/>
    <col min="4368" max="4368" width="1.33203125" style="73" customWidth="1"/>
    <col min="4369" max="4369" width="1" style="73" customWidth="1"/>
    <col min="4370" max="4370" width="1.33203125" style="73" customWidth="1"/>
    <col min="4371" max="4371" width="4.6640625" style="73" customWidth="1"/>
    <col min="4372" max="4372" width="2.53125" style="73" customWidth="1"/>
    <col min="4373" max="4373" width="2.86328125" style="73" customWidth="1"/>
    <col min="4374" max="4374" width="9.33203125" style="73" customWidth="1"/>
    <col min="4375" max="4375" width="2" style="73" customWidth="1"/>
    <col min="4376" max="4376" width="1.53125" style="73" customWidth="1"/>
    <col min="4377" max="4377" width="1.6640625" style="73" customWidth="1"/>
    <col min="4378" max="4378" width="1.53125" style="73" customWidth="1"/>
    <col min="4379" max="4379" width="7.33203125" style="73" customWidth="1"/>
    <col min="4380" max="4380" width="2.46484375" style="73" customWidth="1"/>
    <col min="4381" max="4381" width="3.33203125" style="73" customWidth="1"/>
    <col min="4382" max="4382" width="1.46484375" style="73" customWidth="1"/>
    <col min="4383" max="4383" width="4.6640625" style="73" customWidth="1"/>
    <col min="4384" max="4384" width="2.6640625" style="73" customWidth="1"/>
    <col min="4385" max="4385" width="1.46484375" style="73" customWidth="1"/>
    <col min="4386" max="4386" width="8.1328125" style="73" customWidth="1"/>
    <col min="4387" max="4387" width="11.46484375" style="73" customWidth="1"/>
    <col min="4388" max="4388" width="1.53125" style="73" customWidth="1"/>
    <col min="4389" max="4389" width="4" style="73" customWidth="1"/>
    <col min="4390" max="4390" width="2.46484375" style="73" customWidth="1"/>
    <col min="4391" max="4391" width="1.33203125" style="73" customWidth="1"/>
    <col min="4392" max="4392" width="3.1328125" style="73" customWidth="1"/>
    <col min="4393" max="4393" width="1.1328125" style="73" customWidth="1"/>
    <col min="4394" max="4394" width="1.86328125" style="73" customWidth="1"/>
    <col min="4395" max="4395" width="2.6640625" style="73" customWidth="1"/>
    <col min="4396" max="4396" width="1.1328125" style="73" customWidth="1"/>
    <col min="4397" max="4397" width="2.46484375" style="73" customWidth="1"/>
    <col min="4398" max="4608" width="6.86328125" style="73"/>
    <col min="4609" max="4609" width="1" style="73" customWidth="1"/>
    <col min="4610" max="4610" width="6.86328125" style="73"/>
    <col min="4611" max="4612" width="2.6640625" style="73" customWidth="1"/>
    <col min="4613" max="4613" width="1.46484375" style="73" customWidth="1"/>
    <col min="4614" max="4614" width="1.1328125" style="73" customWidth="1"/>
    <col min="4615" max="4615" width="5.53125" style="73" customWidth="1"/>
    <col min="4616" max="4616" width="1" style="73" customWidth="1"/>
    <col min="4617" max="4617" width="1.6640625" style="73" customWidth="1"/>
    <col min="4618" max="4618" width="9.53125" style="73" customWidth="1"/>
    <col min="4619" max="4619" width="1.1328125" style="73" customWidth="1"/>
    <col min="4620" max="4620" width="2.53125" style="73" customWidth="1"/>
    <col min="4621" max="4621" width="4.6640625" style="73" customWidth="1"/>
    <col min="4622" max="4622" width="1.46484375" style="73" customWidth="1"/>
    <col min="4623" max="4623" width="8.53125" style="73" customWidth="1"/>
    <col min="4624" max="4624" width="1.33203125" style="73" customWidth="1"/>
    <col min="4625" max="4625" width="1" style="73" customWidth="1"/>
    <col min="4626" max="4626" width="1.33203125" style="73" customWidth="1"/>
    <col min="4627" max="4627" width="4.6640625" style="73" customWidth="1"/>
    <col min="4628" max="4628" width="2.53125" style="73" customWidth="1"/>
    <col min="4629" max="4629" width="2.86328125" style="73" customWidth="1"/>
    <col min="4630" max="4630" width="9.33203125" style="73" customWidth="1"/>
    <col min="4631" max="4631" width="2" style="73" customWidth="1"/>
    <col min="4632" max="4632" width="1.53125" style="73" customWidth="1"/>
    <col min="4633" max="4633" width="1.6640625" style="73" customWidth="1"/>
    <col min="4634" max="4634" width="1.53125" style="73" customWidth="1"/>
    <col min="4635" max="4635" width="7.33203125" style="73" customWidth="1"/>
    <col min="4636" max="4636" width="2.46484375" style="73" customWidth="1"/>
    <col min="4637" max="4637" width="3.33203125" style="73" customWidth="1"/>
    <col min="4638" max="4638" width="1.46484375" style="73" customWidth="1"/>
    <col min="4639" max="4639" width="4.6640625" style="73" customWidth="1"/>
    <col min="4640" max="4640" width="2.6640625" style="73" customWidth="1"/>
    <col min="4641" max="4641" width="1.46484375" style="73" customWidth="1"/>
    <col min="4642" max="4642" width="8.1328125" style="73" customWidth="1"/>
    <col min="4643" max="4643" width="11.46484375" style="73" customWidth="1"/>
    <col min="4644" max="4644" width="1.53125" style="73" customWidth="1"/>
    <col min="4645" max="4645" width="4" style="73" customWidth="1"/>
    <col min="4646" max="4646" width="2.46484375" style="73" customWidth="1"/>
    <col min="4647" max="4647" width="1.33203125" style="73" customWidth="1"/>
    <col min="4648" max="4648" width="3.1328125" style="73" customWidth="1"/>
    <col min="4649" max="4649" width="1.1328125" style="73" customWidth="1"/>
    <col min="4650" max="4650" width="1.86328125" style="73" customWidth="1"/>
    <col min="4651" max="4651" width="2.6640625" style="73" customWidth="1"/>
    <col min="4652" max="4652" width="1.1328125" style="73" customWidth="1"/>
    <col min="4653" max="4653" width="2.46484375" style="73" customWidth="1"/>
    <col min="4654" max="4864" width="6.86328125" style="73"/>
    <col min="4865" max="4865" width="1" style="73" customWidth="1"/>
    <col min="4866" max="4866" width="6.86328125" style="73"/>
    <col min="4867" max="4868" width="2.6640625" style="73" customWidth="1"/>
    <col min="4869" max="4869" width="1.46484375" style="73" customWidth="1"/>
    <col min="4870" max="4870" width="1.1328125" style="73" customWidth="1"/>
    <col min="4871" max="4871" width="5.53125" style="73" customWidth="1"/>
    <col min="4872" max="4872" width="1" style="73" customWidth="1"/>
    <col min="4873" max="4873" width="1.6640625" style="73" customWidth="1"/>
    <col min="4874" max="4874" width="9.53125" style="73" customWidth="1"/>
    <col min="4875" max="4875" width="1.1328125" style="73" customWidth="1"/>
    <col min="4876" max="4876" width="2.53125" style="73" customWidth="1"/>
    <col min="4877" max="4877" width="4.6640625" style="73" customWidth="1"/>
    <col min="4878" max="4878" width="1.46484375" style="73" customWidth="1"/>
    <col min="4879" max="4879" width="8.53125" style="73" customWidth="1"/>
    <col min="4880" max="4880" width="1.33203125" style="73" customWidth="1"/>
    <col min="4881" max="4881" width="1" style="73" customWidth="1"/>
    <col min="4882" max="4882" width="1.33203125" style="73" customWidth="1"/>
    <col min="4883" max="4883" width="4.6640625" style="73" customWidth="1"/>
    <col min="4884" max="4884" width="2.53125" style="73" customWidth="1"/>
    <col min="4885" max="4885" width="2.86328125" style="73" customWidth="1"/>
    <col min="4886" max="4886" width="9.33203125" style="73" customWidth="1"/>
    <col min="4887" max="4887" width="2" style="73" customWidth="1"/>
    <col min="4888" max="4888" width="1.53125" style="73" customWidth="1"/>
    <col min="4889" max="4889" width="1.6640625" style="73" customWidth="1"/>
    <col min="4890" max="4890" width="1.53125" style="73" customWidth="1"/>
    <col min="4891" max="4891" width="7.33203125" style="73" customWidth="1"/>
    <col min="4892" max="4892" width="2.46484375" style="73" customWidth="1"/>
    <col min="4893" max="4893" width="3.33203125" style="73" customWidth="1"/>
    <col min="4894" max="4894" width="1.46484375" style="73" customWidth="1"/>
    <col min="4895" max="4895" width="4.6640625" style="73" customWidth="1"/>
    <col min="4896" max="4896" width="2.6640625" style="73" customWidth="1"/>
    <col min="4897" max="4897" width="1.46484375" style="73" customWidth="1"/>
    <col min="4898" max="4898" width="8.1328125" style="73" customWidth="1"/>
    <col min="4899" max="4899" width="11.46484375" style="73" customWidth="1"/>
    <col min="4900" max="4900" width="1.53125" style="73" customWidth="1"/>
    <col min="4901" max="4901" width="4" style="73" customWidth="1"/>
    <col min="4902" max="4902" width="2.46484375" style="73" customWidth="1"/>
    <col min="4903" max="4903" width="1.33203125" style="73" customWidth="1"/>
    <col min="4904" max="4904" width="3.1328125" style="73" customWidth="1"/>
    <col min="4905" max="4905" width="1.1328125" style="73" customWidth="1"/>
    <col min="4906" max="4906" width="1.86328125" style="73" customWidth="1"/>
    <col min="4907" max="4907" width="2.6640625" style="73" customWidth="1"/>
    <col min="4908" max="4908" width="1.1328125" style="73" customWidth="1"/>
    <col min="4909" max="4909" width="2.46484375" style="73" customWidth="1"/>
    <col min="4910" max="5120" width="6.86328125" style="73"/>
    <col min="5121" max="5121" width="1" style="73" customWidth="1"/>
    <col min="5122" max="5122" width="6.86328125" style="73"/>
    <col min="5123" max="5124" width="2.6640625" style="73" customWidth="1"/>
    <col min="5125" max="5125" width="1.46484375" style="73" customWidth="1"/>
    <col min="5126" max="5126" width="1.1328125" style="73" customWidth="1"/>
    <col min="5127" max="5127" width="5.53125" style="73" customWidth="1"/>
    <col min="5128" max="5128" width="1" style="73" customWidth="1"/>
    <col min="5129" max="5129" width="1.6640625" style="73" customWidth="1"/>
    <col min="5130" max="5130" width="9.53125" style="73" customWidth="1"/>
    <col min="5131" max="5131" width="1.1328125" style="73" customWidth="1"/>
    <col min="5132" max="5132" width="2.53125" style="73" customWidth="1"/>
    <col min="5133" max="5133" width="4.6640625" style="73" customWidth="1"/>
    <col min="5134" max="5134" width="1.46484375" style="73" customWidth="1"/>
    <col min="5135" max="5135" width="8.53125" style="73" customWidth="1"/>
    <col min="5136" max="5136" width="1.33203125" style="73" customWidth="1"/>
    <col min="5137" max="5137" width="1" style="73" customWidth="1"/>
    <col min="5138" max="5138" width="1.33203125" style="73" customWidth="1"/>
    <col min="5139" max="5139" width="4.6640625" style="73" customWidth="1"/>
    <col min="5140" max="5140" width="2.53125" style="73" customWidth="1"/>
    <col min="5141" max="5141" width="2.86328125" style="73" customWidth="1"/>
    <col min="5142" max="5142" width="9.33203125" style="73" customWidth="1"/>
    <col min="5143" max="5143" width="2" style="73" customWidth="1"/>
    <col min="5144" max="5144" width="1.53125" style="73" customWidth="1"/>
    <col min="5145" max="5145" width="1.6640625" style="73" customWidth="1"/>
    <col min="5146" max="5146" width="1.53125" style="73" customWidth="1"/>
    <col min="5147" max="5147" width="7.33203125" style="73" customWidth="1"/>
    <col min="5148" max="5148" width="2.46484375" style="73" customWidth="1"/>
    <col min="5149" max="5149" width="3.33203125" style="73" customWidth="1"/>
    <col min="5150" max="5150" width="1.46484375" style="73" customWidth="1"/>
    <col min="5151" max="5151" width="4.6640625" style="73" customWidth="1"/>
    <col min="5152" max="5152" width="2.6640625" style="73" customWidth="1"/>
    <col min="5153" max="5153" width="1.46484375" style="73" customWidth="1"/>
    <col min="5154" max="5154" width="8.1328125" style="73" customWidth="1"/>
    <col min="5155" max="5155" width="11.46484375" style="73" customWidth="1"/>
    <col min="5156" max="5156" width="1.53125" style="73" customWidth="1"/>
    <col min="5157" max="5157" width="4" style="73" customWidth="1"/>
    <col min="5158" max="5158" width="2.46484375" style="73" customWidth="1"/>
    <col min="5159" max="5159" width="1.33203125" style="73" customWidth="1"/>
    <col min="5160" max="5160" width="3.1328125" style="73" customWidth="1"/>
    <col min="5161" max="5161" width="1.1328125" style="73" customWidth="1"/>
    <col min="5162" max="5162" width="1.86328125" style="73" customWidth="1"/>
    <col min="5163" max="5163" width="2.6640625" style="73" customWidth="1"/>
    <col min="5164" max="5164" width="1.1328125" style="73" customWidth="1"/>
    <col min="5165" max="5165" width="2.46484375" style="73" customWidth="1"/>
    <col min="5166" max="5376" width="6.86328125" style="73"/>
    <col min="5377" max="5377" width="1" style="73" customWidth="1"/>
    <col min="5378" max="5378" width="6.86328125" style="73"/>
    <col min="5379" max="5380" width="2.6640625" style="73" customWidth="1"/>
    <col min="5381" max="5381" width="1.46484375" style="73" customWidth="1"/>
    <col min="5382" max="5382" width="1.1328125" style="73" customWidth="1"/>
    <col min="5383" max="5383" width="5.53125" style="73" customWidth="1"/>
    <col min="5384" max="5384" width="1" style="73" customWidth="1"/>
    <col min="5385" max="5385" width="1.6640625" style="73" customWidth="1"/>
    <col min="5386" max="5386" width="9.53125" style="73" customWidth="1"/>
    <col min="5387" max="5387" width="1.1328125" style="73" customWidth="1"/>
    <col min="5388" max="5388" width="2.53125" style="73" customWidth="1"/>
    <col min="5389" max="5389" width="4.6640625" style="73" customWidth="1"/>
    <col min="5390" max="5390" width="1.46484375" style="73" customWidth="1"/>
    <col min="5391" max="5391" width="8.53125" style="73" customWidth="1"/>
    <col min="5392" max="5392" width="1.33203125" style="73" customWidth="1"/>
    <col min="5393" max="5393" width="1" style="73" customWidth="1"/>
    <col min="5394" max="5394" width="1.33203125" style="73" customWidth="1"/>
    <col min="5395" max="5395" width="4.6640625" style="73" customWidth="1"/>
    <col min="5396" max="5396" width="2.53125" style="73" customWidth="1"/>
    <col min="5397" max="5397" width="2.86328125" style="73" customWidth="1"/>
    <col min="5398" max="5398" width="9.33203125" style="73" customWidth="1"/>
    <col min="5399" max="5399" width="2" style="73" customWidth="1"/>
    <col min="5400" max="5400" width="1.53125" style="73" customWidth="1"/>
    <col min="5401" max="5401" width="1.6640625" style="73" customWidth="1"/>
    <col min="5402" max="5402" width="1.53125" style="73" customWidth="1"/>
    <col min="5403" max="5403" width="7.33203125" style="73" customWidth="1"/>
    <col min="5404" max="5404" width="2.46484375" style="73" customWidth="1"/>
    <col min="5405" max="5405" width="3.33203125" style="73" customWidth="1"/>
    <col min="5406" max="5406" width="1.46484375" style="73" customWidth="1"/>
    <col min="5407" max="5407" width="4.6640625" style="73" customWidth="1"/>
    <col min="5408" max="5408" width="2.6640625" style="73" customWidth="1"/>
    <col min="5409" max="5409" width="1.46484375" style="73" customWidth="1"/>
    <col min="5410" max="5410" width="8.1328125" style="73" customWidth="1"/>
    <col min="5411" max="5411" width="11.46484375" style="73" customWidth="1"/>
    <col min="5412" max="5412" width="1.53125" style="73" customWidth="1"/>
    <col min="5413" max="5413" width="4" style="73" customWidth="1"/>
    <col min="5414" max="5414" width="2.46484375" style="73" customWidth="1"/>
    <col min="5415" max="5415" width="1.33203125" style="73" customWidth="1"/>
    <col min="5416" max="5416" width="3.1328125" style="73" customWidth="1"/>
    <col min="5417" max="5417" width="1.1328125" style="73" customWidth="1"/>
    <col min="5418" max="5418" width="1.86328125" style="73" customWidth="1"/>
    <col min="5419" max="5419" width="2.6640625" style="73" customWidth="1"/>
    <col min="5420" max="5420" width="1.1328125" style="73" customWidth="1"/>
    <col min="5421" max="5421" width="2.46484375" style="73" customWidth="1"/>
    <col min="5422" max="5632" width="6.86328125" style="73"/>
    <col min="5633" max="5633" width="1" style="73" customWidth="1"/>
    <col min="5634" max="5634" width="6.86328125" style="73"/>
    <col min="5635" max="5636" width="2.6640625" style="73" customWidth="1"/>
    <col min="5637" max="5637" width="1.46484375" style="73" customWidth="1"/>
    <col min="5638" max="5638" width="1.1328125" style="73" customWidth="1"/>
    <col min="5639" max="5639" width="5.53125" style="73" customWidth="1"/>
    <col min="5640" max="5640" width="1" style="73" customWidth="1"/>
    <col min="5641" max="5641" width="1.6640625" style="73" customWidth="1"/>
    <col min="5642" max="5642" width="9.53125" style="73" customWidth="1"/>
    <col min="5643" max="5643" width="1.1328125" style="73" customWidth="1"/>
    <col min="5644" max="5644" width="2.53125" style="73" customWidth="1"/>
    <col min="5645" max="5645" width="4.6640625" style="73" customWidth="1"/>
    <col min="5646" max="5646" width="1.46484375" style="73" customWidth="1"/>
    <col min="5647" max="5647" width="8.53125" style="73" customWidth="1"/>
    <col min="5648" max="5648" width="1.33203125" style="73" customWidth="1"/>
    <col min="5649" max="5649" width="1" style="73" customWidth="1"/>
    <col min="5650" max="5650" width="1.33203125" style="73" customWidth="1"/>
    <col min="5651" max="5651" width="4.6640625" style="73" customWidth="1"/>
    <col min="5652" max="5652" width="2.53125" style="73" customWidth="1"/>
    <col min="5653" max="5653" width="2.86328125" style="73" customWidth="1"/>
    <col min="5654" max="5654" width="9.33203125" style="73" customWidth="1"/>
    <col min="5655" max="5655" width="2" style="73" customWidth="1"/>
    <col min="5656" max="5656" width="1.53125" style="73" customWidth="1"/>
    <col min="5657" max="5657" width="1.6640625" style="73" customWidth="1"/>
    <col min="5658" max="5658" width="1.53125" style="73" customWidth="1"/>
    <col min="5659" max="5659" width="7.33203125" style="73" customWidth="1"/>
    <col min="5660" max="5660" width="2.46484375" style="73" customWidth="1"/>
    <col min="5661" max="5661" width="3.33203125" style="73" customWidth="1"/>
    <col min="5662" max="5662" width="1.46484375" style="73" customWidth="1"/>
    <col min="5663" max="5663" width="4.6640625" style="73" customWidth="1"/>
    <col min="5664" max="5664" width="2.6640625" style="73" customWidth="1"/>
    <col min="5665" max="5665" width="1.46484375" style="73" customWidth="1"/>
    <col min="5666" max="5666" width="8.1328125" style="73" customWidth="1"/>
    <col min="5667" max="5667" width="11.46484375" style="73" customWidth="1"/>
    <col min="5668" max="5668" width="1.53125" style="73" customWidth="1"/>
    <col min="5669" max="5669" width="4" style="73" customWidth="1"/>
    <col min="5670" max="5670" width="2.46484375" style="73" customWidth="1"/>
    <col min="5671" max="5671" width="1.33203125" style="73" customWidth="1"/>
    <col min="5672" max="5672" width="3.1328125" style="73" customWidth="1"/>
    <col min="5673" max="5673" width="1.1328125" style="73" customWidth="1"/>
    <col min="5674" max="5674" width="1.86328125" style="73" customWidth="1"/>
    <col min="5675" max="5675" width="2.6640625" style="73" customWidth="1"/>
    <col min="5676" max="5676" width="1.1328125" style="73" customWidth="1"/>
    <col min="5677" max="5677" width="2.46484375" style="73" customWidth="1"/>
    <col min="5678" max="5888" width="6.86328125" style="73"/>
    <col min="5889" max="5889" width="1" style="73" customWidth="1"/>
    <col min="5890" max="5890" width="6.86328125" style="73"/>
    <col min="5891" max="5892" width="2.6640625" style="73" customWidth="1"/>
    <col min="5893" max="5893" width="1.46484375" style="73" customWidth="1"/>
    <col min="5894" max="5894" width="1.1328125" style="73" customWidth="1"/>
    <col min="5895" max="5895" width="5.53125" style="73" customWidth="1"/>
    <col min="5896" max="5896" width="1" style="73" customWidth="1"/>
    <col min="5897" max="5897" width="1.6640625" style="73" customWidth="1"/>
    <col min="5898" max="5898" width="9.53125" style="73" customWidth="1"/>
    <col min="5899" max="5899" width="1.1328125" style="73" customWidth="1"/>
    <col min="5900" max="5900" width="2.53125" style="73" customWidth="1"/>
    <col min="5901" max="5901" width="4.6640625" style="73" customWidth="1"/>
    <col min="5902" max="5902" width="1.46484375" style="73" customWidth="1"/>
    <col min="5903" max="5903" width="8.53125" style="73" customWidth="1"/>
    <col min="5904" max="5904" width="1.33203125" style="73" customWidth="1"/>
    <col min="5905" max="5905" width="1" style="73" customWidth="1"/>
    <col min="5906" max="5906" width="1.33203125" style="73" customWidth="1"/>
    <col min="5907" max="5907" width="4.6640625" style="73" customWidth="1"/>
    <col min="5908" max="5908" width="2.53125" style="73" customWidth="1"/>
    <col min="5909" max="5909" width="2.86328125" style="73" customWidth="1"/>
    <col min="5910" max="5910" width="9.33203125" style="73" customWidth="1"/>
    <col min="5911" max="5911" width="2" style="73" customWidth="1"/>
    <col min="5912" max="5912" width="1.53125" style="73" customWidth="1"/>
    <col min="5913" max="5913" width="1.6640625" style="73" customWidth="1"/>
    <col min="5914" max="5914" width="1.53125" style="73" customWidth="1"/>
    <col min="5915" max="5915" width="7.33203125" style="73" customWidth="1"/>
    <col min="5916" max="5916" width="2.46484375" style="73" customWidth="1"/>
    <col min="5917" max="5917" width="3.33203125" style="73" customWidth="1"/>
    <col min="5918" max="5918" width="1.46484375" style="73" customWidth="1"/>
    <col min="5919" max="5919" width="4.6640625" style="73" customWidth="1"/>
    <col min="5920" max="5920" width="2.6640625" style="73" customWidth="1"/>
    <col min="5921" max="5921" width="1.46484375" style="73" customWidth="1"/>
    <col min="5922" max="5922" width="8.1328125" style="73" customWidth="1"/>
    <col min="5923" max="5923" width="11.46484375" style="73" customWidth="1"/>
    <col min="5924" max="5924" width="1.53125" style="73" customWidth="1"/>
    <col min="5925" max="5925" width="4" style="73" customWidth="1"/>
    <col min="5926" max="5926" width="2.46484375" style="73" customWidth="1"/>
    <col min="5927" max="5927" width="1.33203125" style="73" customWidth="1"/>
    <col min="5928" max="5928" width="3.1328125" style="73" customWidth="1"/>
    <col min="5929" max="5929" width="1.1328125" style="73" customWidth="1"/>
    <col min="5930" max="5930" width="1.86328125" style="73" customWidth="1"/>
    <col min="5931" max="5931" width="2.6640625" style="73" customWidth="1"/>
    <col min="5932" max="5932" width="1.1328125" style="73" customWidth="1"/>
    <col min="5933" max="5933" width="2.46484375" style="73" customWidth="1"/>
    <col min="5934" max="6144" width="6.86328125" style="73"/>
    <col min="6145" max="6145" width="1" style="73" customWidth="1"/>
    <col min="6146" max="6146" width="6.86328125" style="73"/>
    <col min="6147" max="6148" width="2.6640625" style="73" customWidth="1"/>
    <col min="6149" max="6149" width="1.46484375" style="73" customWidth="1"/>
    <col min="6150" max="6150" width="1.1328125" style="73" customWidth="1"/>
    <col min="6151" max="6151" width="5.53125" style="73" customWidth="1"/>
    <col min="6152" max="6152" width="1" style="73" customWidth="1"/>
    <col min="6153" max="6153" width="1.6640625" style="73" customWidth="1"/>
    <col min="6154" max="6154" width="9.53125" style="73" customWidth="1"/>
    <col min="6155" max="6155" width="1.1328125" style="73" customWidth="1"/>
    <col min="6156" max="6156" width="2.53125" style="73" customWidth="1"/>
    <col min="6157" max="6157" width="4.6640625" style="73" customWidth="1"/>
    <col min="6158" max="6158" width="1.46484375" style="73" customWidth="1"/>
    <col min="6159" max="6159" width="8.53125" style="73" customWidth="1"/>
    <col min="6160" max="6160" width="1.33203125" style="73" customWidth="1"/>
    <col min="6161" max="6161" width="1" style="73" customWidth="1"/>
    <col min="6162" max="6162" width="1.33203125" style="73" customWidth="1"/>
    <col min="6163" max="6163" width="4.6640625" style="73" customWidth="1"/>
    <col min="6164" max="6164" width="2.53125" style="73" customWidth="1"/>
    <col min="6165" max="6165" width="2.86328125" style="73" customWidth="1"/>
    <col min="6166" max="6166" width="9.33203125" style="73" customWidth="1"/>
    <col min="6167" max="6167" width="2" style="73" customWidth="1"/>
    <col min="6168" max="6168" width="1.53125" style="73" customWidth="1"/>
    <col min="6169" max="6169" width="1.6640625" style="73" customWidth="1"/>
    <col min="6170" max="6170" width="1.53125" style="73" customWidth="1"/>
    <col min="6171" max="6171" width="7.33203125" style="73" customWidth="1"/>
    <col min="6172" max="6172" width="2.46484375" style="73" customWidth="1"/>
    <col min="6173" max="6173" width="3.33203125" style="73" customWidth="1"/>
    <col min="6174" max="6174" width="1.46484375" style="73" customWidth="1"/>
    <col min="6175" max="6175" width="4.6640625" style="73" customWidth="1"/>
    <col min="6176" max="6176" width="2.6640625" style="73" customWidth="1"/>
    <col min="6177" max="6177" width="1.46484375" style="73" customWidth="1"/>
    <col min="6178" max="6178" width="8.1328125" style="73" customWidth="1"/>
    <col min="6179" max="6179" width="11.46484375" style="73" customWidth="1"/>
    <col min="6180" max="6180" width="1.53125" style="73" customWidth="1"/>
    <col min="6181" max="6181" width="4" style="73" customWidth="1"/>
    <col min="6182" max="6182" width="2.46484375" style="73" customWidth="1"/>
    <col min="6183" max="6183" width="1.33203125" style="73" customWidth="1"/>
    <col min="6184" max="6184" width="3.1328125" style="73" customWidth="1"/>
    <col min="6185" max="6185" width="1.1328125" style="73" customWidth="1"/>
    <col min="6186" max="6186" width="1.86328125" style="73" customWidth="1"/>
    <col min="6187" max="6187" width="2.6640625" style="73" customWidth="1"/>
    <col min="6188" max="6188" width="1.1328125" style="73" customWidth="1"/>
    <col min="6189" max="6189" width="2.46484375" style="73" customWidth="1"/>
    <col min="6190" max="6400" width="6.86328125" style="73"/>
    <col min="6401" max="6401" width="1" style="73" customWidth="1"/>
    <col min="6402" max="6402" width="6.86328125" style="73"/>
    <col min="6403" max="6404" width="2.6640625" style="73" customWidth="1"/>
    <col min="6405" max="6405" width="1.46484375" style="73" customWidth="1"/>
    <col min="6406" max="6406" width="1.1328125" style="73" customWidth="1"/>
    <col min="6407" max="6407" width="5.53125" style="73" customWidth="1"/>
    <col min="6408" max="6408" width="1" style="73" customWidth="1"/>
    <col min="6409" max="6409" width="1.6640625" style="73" customWidth="1"/>
    <col min="6410" max="6410" width="9.53125" style="73" customWidth="1"/>
    <col min="6411" max="6411" width="1.1328125" style="73" customWidth="1"/>
    <col min="6412" max="6412" width="2.53125" style="73" customWidth="1"/>
    <col min="6413" max="6413" width="4.6640625" style="73" customWidth="1"/>
    <col min="6414" max="6414" width="1.46484375" style="73" customWidth="1"/>
    <col min="6415" max="6415" width="8.53125" style="73" customWidth="1"/>
    <col min="6416" max="6416" width="1.33203125" style="73" customWidth="1"/>
    <col min="6417" max="6417" width="1" style="73" customWidth="1"/>
    <col min="6418" max="6418" width="1.33203125" style="73" customWidth="1"/>
    <col min="6419" max="6419" width="4.6640625" style="73" customWidth="1"/>
    <col min="6420" max="6420" width="2.53125" style="73" customWidth="1"/>
    <col min="6421" max="6421" width="2.86328125" style="73" customWidth="1"/>
    <col min="6422" max="6422" width="9.33203125" style="73" customWidth="1"/>
    <col min="6423" max="6423" width="2" style="73" customWidth="1"/>
    <col min="6424" max="6424" width="1.53125" style="73" customWidth="1"/>
    <col min="6425" max="6425" width="1.6640625" style="73" customWidth="1"/>
    <col min="6426" max="6426" width="1.53125" style="73" customWidth="1"/>
    <col min="6427" max="6427" width="7.33203125" style="73" customWidth="1"/>
    <col min="6428" max="6428" width="2.46484375" style="73" customWidth="1"/>
    <col min="6429" max="6429" width="3.33203125" style="73" customWidth="1"/>
    <col min="6430" max="6430" width="1.46484375" style="73" customWidth="1"/>
    <col min="6431" max="6431" width="4.6640625" style="73" customWidth="1"/>
    <col min="6432" max="6432" width="2.6640625" style="73" customWidth="1"/>
    <col min="6433" max="6433" width="1.46484375" style="73" customWidth="1"/>
    <col min="6434" max="6434" width="8.1328125" style="73" customWidth="1"/>
    <col min="6435" max="6435" width="11.46484375" style="73" customWidth="1"/>
    <col min="6436" max="6436" width="1.53125" style="73" customWidth="1"/>
    <col min="6437" max="6437" width="4" style="73" customWidth="1"/>
    <col min="6438" max="6438" width="2.46484375" style="73" customWidth="1"/>
    <col min="6439" max="6439" width="1.33203125" style="73" customWidth="1"/>
    <col min="6440" max="6440" width="3.1328125" style="73" customWidth="1"/>
    <col min="6441" max="6441" width="1.1328125" style="73" customWidth="1"/>
    <col min="6442" max="6442" width="1.86328125" style="73" customWidth="1"/>
    <col min="6443" max="6443" width="2.6640625" style="73" customWidth="1"/>
    <col min="6444" max="6444" width="1.1328125" style="73" customWidth="1"/>
    <col min="6445" max="6445" width="2.46484375" style="73" customWidth="1"/>
    <col min="6446" max="6656" width="6.86328125" style="73"/>
    <col min="6657" max="6657" width="1" style="73" customWidth="1"/>
    <col min="6658" max="6658" width="6.86328125" style="73"/>
    <col min="6659" max="6660" width="2.6640625" style="73" customWidth="1"/>
    <col min="6661" max="6661" width="1.46484375" style="73" customWidth="1"/>
    <col min="6662" max="6662" width="1.1328125" style="73" customWidth="1"/>
    <col min="6663" max="6663" width="5.53125" style="73" customWidth="1"/>
    <col min="6664" max="6664" width="1" style="73" customWidth="1"/>
    <col min="6665" max="6665" width="1.6640625" style="73" customWidth="1"/>
    <col min="6666" max="6666" width="9.53125" style="73" customWidth="1"/>
    <col min="6667" max="6667" width="1.1328125" style="73" customWidth="1"/>
    <col min="6668" max="6668" width="2.53125" style="73" customWidth="1"/>
    <col min="6669" max="6669" width="4.6640625" style="73" customWidth="1"/>
    <col min="6670" max="6670" width="1.46484375" style="73" customWidth="1"/>
    <col min="6671" max="6671" width="8.53125" style="73" customWidth="1"/>
    <col min="6672" max="6672" width="1.33203125" style="73" customWidth="1"/>
    <col min="6673" max="6673" width="1" style="73" customWidth="1"/>
    <col min="6674" max="6674" width="1.33203125" style="73" customWidth="1"/>
    <col min="6675" max="6675" width="4.6640625" style="73" customWidth="1"/>
    <col min="6676" max="6676" width="2.53125" style="73" customWidth="1"/>
    <col min="6677" max="6677" width="2.86328125" style="73" customWidth="1"/>
    <col min="6678" max="6678" width="9.33203125" style="73" customWidth="1"/>
    <col min="6679" max="6679" width="2" style="73" customWidth="1"/>
    <col min="6680" max="6680" width="1.53125" style="73" customWidth="1"/>
    <col min="6681" max="6681" width="1.6640625" style="73" customWidth="1"/>
    <col min="6682" max="6682" width="1.53125" style="73" customWidth="1"/>
    <col min="6683" max="6683" width="7.33203125" style="73" customWidth="1"/>
    <col min="6684" max="6684" width="2.46484375" style="73" customWidth="1"/>
    <col min="6685" max="6685" width="3.33203125" style="73" customWidth="1"/>
    <col min="6686" max="6686" width="1.46484375" style="73" customWidth="1"/>
    <col min="6687" max="6687" width="4.6640625" style="73" customWidth="1"/>
    <col min="6688" max="6688" width="2.6640625" style="73" customWidth="1"/>
    <col min="6689" max="6689" width="1.46484375" style="73" customWidth="1"/>
    <col min="6690" max="6690" width="8.1328125" style="73" customWidth="1"/>
    <col min="6691" max="6691" width="11.46484375" style="73" customWidth="1"/>
    <col min="6692" max="6692" width="1.53125" style="73" customWidth="1"/>
    <col min="6693" max="6693" width="4" style="73" customWidth="1"/>
    <col min="6694" max="6694" width="2.46484375" style="73" customWidth="1"/>
    <col min="6695" max="6695" width="1.33203125" style="73" customWidth="1"/>
    <col min="6696" max="6696" width="3.1328125" style="73" customWidth="1"/>
    <col min="6697" max="6697" width="1.1328125" style="73" customWidth="1"/>
    <col min="6698" max="6698" width="1.86328125" style="73" customWidth="1"/>
    <col min="6699" max="6699" width="2.6640625" style="73" customWidth="1"/>
    <col min="6700" max="6700" width="1.1328125" style="73" customWidth="1"/>
    <col min="6701" max="6701" width="2.46484375" style="73" customWidth="1"/>
    <col min="6702" max="6912" width="6.86328125" style="73"/>
    <col min="6913" max="6913" width="1" style="73" customWidth="1"/>
    <col min="6914" max="6914" width="6.86328125" style="73"/>
    <col min="6915" max="6916" width="2.6640625" style="73" customWidth="1"/>
    <col min="6917" max="6917" width="1.46484375" style="73" customWidth="1"/>
    <col min="6918" max="6918" width="1.1328125" style="73" customWidth="1"/>
    <col min="6919" max="6919" width="5.53125" style="73" customWidth="1"/>
    <col min="6920" max="6920" width="1" style="73" customWidth="1"/>
    <col min="6921" max="6921" width="1.6640625" style="73" customWidth="1"/>
    <col min="6922" max="6922" width="9.53125" style="73" customWidth="1"/>
    <col min="6923" max="6923" width="1.1328125" style="73" customWidth="1"/>
    <col min="6924" max="6924" width="2.53125" style="73" customWidth="1"/>
    <col min="6925" max="6925" width="4.6640625" style="73" customWidth="1"/>
    <col min="6926" max="6926" width="1.46484375" style="73" customWidth="1"/>
    <col min="6927" max="6927" width="8.53125" style="73" customWidth="1"/>
    <col min="6928" max="6928" width="1.33203125" style="73" customWidth="1"/>
    <col min="6929" max="6929" width="1" style="73" customWidth="1"/>
    <col min="6930" max="6930" width="1.33203125" style="73" customWidth="1"/>
    <col min="6931" max="6931" width="4.6640625" style="73" customWidth="1"/>
    <col min="6932" max="6932" width="2.53125" style="73" customWidth="1"/>
    <col min="6933" max="6933" width="2.86328125" style="73" customWidth="1"/>
    <col min="6934" max="6934" width="9.33203125" style="73" customWidth="1"/>
    <col min="6935" max="6935" width="2" style="73" customWidth="1"/>
    <col min="6936" max="6936" width="1.53125" style="73" customWidth="1"/>
    <col min="6937" max="6937" width="1.6640625" style="73" customWidth="1"/>
    <col min="6938" max="6938" width="1.53125" style="73" customWidth="1"/>
    <col min="6939" max="6939" width="7.33203125" style="73" customWidth="1"/>
    <col min="6940" max="6940" width="2.46484375" style="73" customWidth="1"/>
    <col min="6941" max="6941" width="3.33203125" style="73" customWidth="1"/>
    <col min="6942" max="6942" width="1.46484375" style="73" customWidth="1"/>
    <col min="6943" max="6943" width="4.6640625" style="73" customWidth="1"/>
    <col min="6944" max="6944" width="2.6640625" style="73" customWidth="1"/>
    <col min="6945" max="6945" width="1.46484375" style="73" customWidth="1"/>
    <col min="6946" max="6946" width="8.1328125" style="73" customWidth="1"/>
    <col min="6947" max="6947" width="11.46484375" style="73" customWidth="1"/>
    <col min="6948" max="6948" width="1.53125" style="73" customWidth="1"/>
    <col min="6949" max="6949" width="4" style="73" customWidth="1"/>
    <col min="6950" max="6950" width="2.46484375" style="73" customWidth="1"/>
    <col min="6951" max="6951" width="1.33203125" style="73" customWidth="1"/>
    <col min="6952" max="6952" width="3.1328125" style="73" customWidth="1"/>
    <col min="6953" max="6953" width="1.1328125" style="73" customWidth="1"/>
    <col min="6954" max="6954" width="1.86328125" style="73" customWidth="1"/>
    <col min="6955" max="6955" width="2.6640625" style="73" customWidth="1"/>
    <col min="6956" max="6956" width="1.1328125" style="73" customWidth="1"/>
    <col min="6957" max="6957" width="2.46484375" style="73" customWidth="1"/>
    <col min="6958" max="7168" width="6.86328125" style="73"/>
    <col min="7169" max="7169" width="1" style="73" customWidth="1"/>
    <col min="7170" max="7170" width="6.86328125" style="73"/>
    <col min="7171" max="7172" width="2.6640625" style="73" customWidth="1"/>
    <col min="7173" max="7173" width="1.46484375" style="73" customWidth="1"/>
    <col min="7174" max="7174" width="1.1328125" style="73" customWidth="1"/>
    <col min="7175" max="7175" width="5.53125" style="73" customWidth="1"/>
    <col min="7176" max="7176" width="1" style="73" customWidth="1"/>
    <col min="7177" max="7177" width="1.6640625" style="73" customWidth="1"/>
    <col min="7178" max="7178" width="9.53125" style="73" customWidth="1"/>
    <col min="7179" max="7179" width="1.1328125" style="73" customWidth="1"/>
    <col min="7180" max="7180" width="2.53125" style="73" customWidth="1"/>
    <col min="7181" max="7181" width="4.6640625" style="73" customWidth="1"/>
    <col min="7182" max="7182" width="1.46484375" style="73" customWidth="1"/>
    <col min="7183" max="7183" width="8.53125" style="73" customWidth="1"/>
    <col min="7184" max="7184" width="1.33203125" style="73" customWidth="1"/>
    <col min="7185" max="7185" width="1" style="73" customWidth="1"/>
    <col min="7186" max="7186" width="1.33203125" style="73" customWidth="1"/>
    <col min="7187" max="7187" width="4.6640625" style="73" customWidth="1"/>
    <col min="7188" max="7188" width="2.53125" style="73" customWidth="1"/>
    <col min="7189" max="7189" width="2.86328125" style="73" customWidth="1"/>
    <col min="7190" max="7190" width="9.33203125" style="73" customWidth="1"/>
    <col min="7191" max="7191" width="2" style="73" customWidth="1"/>
    <col min="7192" max="7192" width="1.53125" style="73" customWidth="1"/>
    <col min="7193" max="7193" width="1.6640625" style="73" customWidth="1"/>
    <col min="7194" max="7194" width="1.53125" style="73" customWidth="1"/>
    <col min="7195" max="7195" width="7.33203125" style="73" customWidth="1"/>
    <col min="7196" max="7196" width="2.46484375" style="73" customWidth="1"/>
    <col min="7197" max="7197" width="3.33203125" style="73" customWidth="1"/>
    <col min="7198" max="7198" width="1.46484375" style="73" customWidth="1"/>
    <col min="7199" max="7199" width="4.6640625" style="73" customWidth="1"/>
    <col min="7200" max="7200" width="2.6640625" style="73" customWidth="1"/>
    <col min="7201" max="7201" width="1.46484375" style="73" customWidth="1"/>
    <col min="7202" max="7202" width="8.1328125" style="73" customWidth="1"/>
    <col min="7203" max="7203" width="11.46484375" style="73" customWidth="1"/>
    <col min="7204" max="7204" width="1.53125" style="73" customWidth="1"/>
    <col min="7205" max="7205" width="4" style="73" customWidth="1"/>
    <col min="7206" max="7206" width="2.46484375" style="73" customWidth="1"/>
    <col min="7207" max="7207" width="1.33203125" style="73" customWidth="1"/>
    <col min="7208" max="7208" width="3.1328125" style="73" customWidth="1"/>
    <col min="7209" max="7209" width="1.1328125" style="73" customWidth="1"/>
    <col min="7210" max="7210" width="1.86328125" style="73" customWidth="1"/>
    <col min="7211" max="7211" width="2.6640625" style="73" customWidth="1"/>
    <col min="7212" max="7212" width="1.1328125" style="73" customWidth="1"/>
    <col min="7213" max="7213" width="2.46484375" style="73" customWidth="1"/>
    <col min="7214" max="7424" width="6.86328125" style="73"/>
    <col min="7425" max="7425" width="1" style="73" customWidth="1"/>
    <col min="7426" max="7426" width="6.86328125" style="73"/>
    <col min="7427" max="7428" width="2.6640625" style="73" customWidth="1"/>
    <col min="7429" max="7429" width="1.46484375" style="73" customWidth="1"/>
    <col min="7430" max="7430" width="1.1328125" style="73" customWidth="1"/>
    <col min="7431" max="7431" width="5.53125" style="73" customWidth="1"/>
    <col min="7432" max="7432" width="1" style="73" customWidth="1"/>
    <col min="7433" max="7433" width="1.6640625" style="73" customWidth="1"/>
    <col min="7434" max="7434" width="9.53125" style="73" customWidth="1"/>
    <col min="7435" max="7435" width="1.1328125" style="73" customWidth="1"/>
    <col min="7436" max="7436" width="2.53125" style="73" customWidth="1"/>
    <col min="7437" max="7437" width="4.6640625" style="73" customWidth="1"/>
    <col min="7438" max="7438" width="1.46484375" style="73" customWidth="1"/>
    <col min="7439" max="7439" width="8.53125" style="73" customWidth="1"/>
    <col min="7440" max="7440" width="1.33203125" style="73" customWidth="1"/>
    <col min="7441" max="7441" width="1" style="73" customWidth="1"/>
    <col min="7442" max="7442" width="1.33203125" style="73" customWidth="1"/>
    <col min="7443" max="7443" width="4.6640625" style="73" customWidth="1"/>
    <col min="7444" max="7444" width="2.53125" style="73" customWidth="1"/>
    <col min="7445" max="7445" width="2.86328125" style="73" customWidth="1"/>
    <col min="7446" max="7446" width="9.33203125" style="73" customWidth="1"/>
    <col min="7447" max="7447" width="2" style="73" customWidth="1"/>
    <col min="7448" max="7448" width="1.53125" style="73" customWidth="1"/>
    <col min="7449" max="7449" width="1.6640625" style="73" customWidth="1"/>
    <col min="7450" max="7450" width="1.53125" style="73" customWidth="1"/>
    <col min="7451" max="7451" width="7.33203125" style="73" customWidth="1"/>
    <col min="7452" max="7452" width="2.46484375" style="73" customWidth="1"/>
    <col min="7453" max="7453" width="3.33203125" style="73" customWidth="1"/>
    <col min="7454" max="7454" width="1.46484375" style="73" customWidth="1"/>
    <col min="7455" max="7455" width="4.6640625" style="73" customWidth="1"/>
    <col min="7456" max="7456" width="2.6640625" style="73" customWidth="1"/>
    <col min="7457" max="7457" width="1.46484375" style="73" customWidth="1"/>
    <col min="7458" max="7458" width="8.1328125" style="73" customWidth="1"/>
    <col min="7459" max="7459" width="11.46484375" style="73" customWidth="1"/>
    <col min="7460" max="7460" width="1.53125" style="73" customWidth="1"/>
    <col min="7461" max="7461" width="4" style="73" customWidth="1"/>
    <col min="7462" max="7462" width="2.46484375" style="73" customWidth="1"/>
    <col min="7463" max="7463" width="1.33203125" style="73" customWidth="1"/>
    <col min="7464" max="7464" width="3.1328125" style="73" customWidth="1"/>
    <col min="7465" max="7465" width="1.1328125" style="73" customWidth="1"/>
    <col min="7466" max="7466" width="1.86328125" style="73" customWidth="1"/>
    <col min="7467" max="7467" width="2.6640625" style="73" customWidth="1"/>
    <col min="7468" max="7468" width="1.1328125" style="73" customWidth="1"/>
    <col min="7469" max="7469" width="2.46484375" style="73" customWidth="1"/>
    <col min="7470" max="7680" width="6.86328125" style="73"/>
    <col min="7681" max="7681" width="1" style="73" customWidth="1"/>
    <col min="7682" max="7682" width="6.86328125" style="73"/>
    <col min="7683" max="7684" width="2.6640625" style="73" customWidth="1"/>
    <col min="7685" max="7685" width="1.46484375" style="73" customWidth="1"/>
    <col min="7686" max="7686" width="1.1328125" style="73" customWidth="1"/>
    <col min="7687" max="7687" width="5.53125" style="73" customWidth="1"/>
    <col min="7688" max="7688" width="1" style="73" customWidth="1"/>
    <col min="7689" max="7689" width="1.6640625" style="73" customWidth="1"/>
    <col min="7690" max="7690" width="9.53125" style="73" customWidth="1"/>
    <col min="7691" max="7691" width="1.1328125" style="73" customWidth="1"/>
    <col min="7692" max="7692" width="2.53125" style="73" customWidth="1"/>
    <col min="7693" max="7693" width="4.6640625" style="73" customWidth="1"/>
    <col min="7694" max="7694" width="1.46484375" style="73" customWidth="1"/>
    <col min="7695" max="7695" width="8.53125" style="73" customWidth="1"/>
    <col min="7696" max="7696" width="1.33203125" style="73" customWidth="1"/>
    <col min="7697" max="7697" width="1" style="73" customWidth="1"/>
    <col min="7698" max="7698" width="1.33203125" style="73" customWidth="1"/>
    <col min="7699" max="7699" width="4.6640625" style="73" customWidth="1"/>
    <col min="7700" max="7700" width="2.53125" style="73" customWidth="1"/>
    <col min="7701" max="7701" width="2.86328125" style="73" customWidth="1"/>
    <col min="7702" max="7702" width="9.33203125" style="73" customWidth="1"/>
    <col min="7703" max="7703" width="2" style="73" customWidth="1"/>
    <col min="7704" max="7704" width="1.53125" style="73" customWidth="1"/>
    <col min="7705" max="7705" width="1.6640625" style="73" customWidth="1"/>
    <col min="7706" max="7706" width="1.53125" style="73" customWidth="1"/>
    <col min="7707" max="7707" width="7.33203125" style="73" customWidth="1"/>
    <col min="7708" max="7708" width="2.46484375" style="73" customWidth="1"/>
    <col min="7709" max="7709" width="3.33203125" style="73" customWidth="1"/>
    <col min="7710" max="7710" width="1.46484375" style="73" customWidth="1"/>
    <col min="7711" max="7711" width="4.6640625" style="73" customWidth="1"/>
    <col min="7712" max="7712" width="2.6640625" style="73" customWidth="1"/>
    <col min="7713" max="7713" width="1.46484375" style="73" customWidth="1"/>
    <col min="7714" max="7714" width="8.1328125" style="73" customWidth="1"/>
    <col min="7715" max="7715" width="11.46484375" style="73" customWidth="1"/>
    <col min="7716" max="7716" width="1.53125" style="73" customWidth="1"/>
    <col min="7717" max="7717" width="4" style="73" customWidth="1"/>
    <col min="7718" max="7718" width="2.46484375" style="73" customWidth="1"/>
    <col min="7719" max="7719" width="1.33203125" style="73" customWidth="1"/>
    <col min="7720" max="7720" width="3.1328125" style="73" customWidth="1"/>
    <col min="7721" max="7721" width="1.1328125" style="73" customWidth="1"/>
    <col min="7722" max="7722" width="1.86328125" style="73" customWidth="1"/>
    <col min="7723" max="7723" width="2.6640625" style="73" customWidth="1"/>
    <col min="7724" max="7724" width="1.1328125" style="73" customWidth="1"/>
    <col min="7725" max="7725" width="2.46484375" style="73" customWidth="1"/>
    <col min="7726" max="7936" width="6.86328125" style="73"/>
    <col min="7937" max="7937" width="1" style="73" customWidth="1"/>
    <col min="7938" max="7938" width="6.86328125" style="73"/>
    <col min="7939" max="7940" width="2.6640625" style="73" customWidth="1"/>
    <col min="7941" max="7941" width="1.46484375" style="73" customWidth="1"/>
    <col min="7942" max="7942" width="1.1328125" style="73" customWidth="1"/>
    <col min="7943" max="7943" width="5.53125" style="73" customWidth="1"/>
    <col min="7944" max="7944" width="1" style="73" customWidth="1"/>
    <col min="7945" max="7945" width="1.6640625" style="73" customWidth="1"/>
    <col min="7946" max="7946" width="9.53125" style="73" customWidth="1"/>
    <col min="7947" max="7947" width="1.1328125" style="73" customWidth="1"/>
    <col min="7948" max="7948" width="2.53125" style="73" customWidth="1"/>
    <col min="7949" max="7949" width="4.6640625" style="73" customWidth="1"/>
    <col min="7950" max="7950" width="1.46484375" style="73" customWidth="1"/>
    <col min="7951" max="7951" width="8.53125" style="73" customWidth="1"/>
    <col min="7952" max="7952" width="1.33203125" style="73" customWidth="1"/>
    <col min="7953" max="7953" width="1" style="73" customWidth="1"/>
    <col min="7954" max="7954" width="1.33203125" style="73" customWidth="1"/>
    <col min="7955" max="7955" width="4.6640625" style="73" customWidth="1"/>
    <col min="7956" max="7956" width="2.53125" style="73" customWidth="1"/>
    <col min="7957" max="7957" width="2.86328125" style="73" customWidth="1"/>
    <col min="7958" max="7958" width="9.33203125" style="73" customWidth="1"/>
    <col min="7959" max="7959" width="2" style="73" customWidth="1"/>
    <col min="7960" max="7960" width="1.53125" style="73" customWidth="1"/>
    <col min="7961" max="7961" width="1.6640625" style="73" customWidth="1"/>
    <col min="7962" max="7962" width="1.53125" style="73" customWidth="1"/>
    <col min="7963" max="7963" width="7.33203125" style="73" customWidth="1"/>
    <col min="7964" max="7964" width="2.46484375" style="73" customWidth="1"/>
    <col min="7965" max="7965" width="3.33203125" style="73" customWidth="1"/>
    <col min="7966" max="7966" width="1.46484375" style="73" customWidth="1"/>
    <col min="7967" max="7967" width="4.6640625" style="73" customWidth="1"/>
    <col min="7968" max="7968" width="2.6640625" style="73" customWidth="1"/>
    <col min="7969" max="7969" width="1.46484375" style="73" customWidth="1"/>
    <col min="7970" max="7970" width="8.1328125" style="73" customWidth="1"/>
    <col min="7971" max="7971" width="11.46484375" style="73" customWidth="1"/>
    <col min="7972" max="7972" width="1.53125" style="73" customWidth="1"/>
    <col min="7973" max="7973" width="4" style="73" customWidth="1"/>
    <col min="7974" max="7974" width="2.46484375" style="73" customWidth="1"/>
    <col min="7975" max="7975" width="1.33203125" style="73" customWidth="1"/>
    <col min="7976" max="7976" width="3.1328125" style="73" customWidth="1"/>
    <col min="7977" max="7977" width="1.1328125" style="73" customWidth="1"/>
    <col min="7978" max="7978" width="1.86328125" style="73" customWidth="1"/>
    <col min="7979" max="7979" width="2.6640625" style="73" customWidth="1"/>
    <col min="7980" max="7980" width="1.1328125" style="73" customWidth="1"/>
    <col min="7981" max="7981" width="2.46484375" style="73" customWidth="1"/>
    <col min="7982" max="8192" width="6.86328125" style="73"/>
    <col min="8193" max="8193" width="1" style="73" customWidth="1"/>
    <col min="8194" max="8194" width="6.86328125" style="73"/>
    <col min="8195" max="8196" width="2.6640625" style="73" customWidth="1"/>
    <col min="8197" max="8197" width="1.46484375" style="73" customWidth="1"/>
    <col min="8198" max="8198" width="1.1328125" style="73" customWidth="1"/>
    <col min="8199" max="8199" width="5.53125" style="73" customWidth="1"/>
    <col min="8200" max="8200" width="1" style="73" customWidth="1"/>
    <col min="8201" max="8201" width="1.6640625" style="73" customWidth="1"/>
    <col min="8202" max="8202" width="9.53125" style="73" customWidth="1"/>
    <col min="8203" max="8203" width="1.1328125" style="73" customWidth="1"/>
    <col min="8204" max="8204" width="2.53125" style="73" customWidth="1"/>
    <col min="8205" max="8205" width="4.6640625" style="73" customWidth="1"/>
    <col min="8206" max="8206" width="1.46484375" style="73" customWidth="1"/>
    <col min="8207" max="8207" width="8.53125" style="73" customWidth="1"/>
    <col min="8208" max="8208" width="1.33203125" style="73" customWidth="1"/>
    <col min="8209" max="8209" width="1" style="73" customWidth="1"/>
    <col min="8210" max="8210" width="1.33203125" style="73" customWidth="1"/>
    <col min="8211" max="8211" width="4.6640625" style="73" customWidth="1"/>
    <col min="8212" max="8212" width="2.53125" style="73" customWidth="1"/>
    <col min="8213" max="8213" width="2.86328125" style="73" customWidth="1"/>
    <col min="8214" max="8214" width="9.33203125" style="73" customWidth="1"/>
    <col min="8215" max="8215" width="2" style="73" customWidth="1"/>
    <col min="8216" max="8216" width="1.53125" style="73" customWidth="1"/>
    <col min="8217" max="8217" width="1.6640625" style="73" customWidth="1"/>
    <col min="8218" max="8218" width="1.53125" style="73" customWidth="1"/>
    <col min="8219" max="8219" width="7.33203125" style="73" customWidth="1"/>
    <col min="8220" max="8220" width="2.46484375" style="73" customWidth="1"/>
    <col min="8221" max="8221" width="3.33203125" style="73" customWidth="1"/>
    <col min="8222" max="8222" width="1.46484375" style="73" customWidth="1"/>
    <col min="8223" max="8223" width="4.6640625" style="73" customWidth="1"/>
    <col min="8224" max="8224" width="2.6640625" style="73" customWidth="1"/>
    <col min="8225" max="8225" width="1.46484375" style="73" customWidth="1"/>
    <col min="8226" max="8226" width="8.1328125" style="73" customWidth="1"/>
    <col min="8227" max="8227" width="11.46484375" style="73" customWidth="1"/>
    <col min="8228" max="8228" width="1.53125" style="73" customWidth="1"/>
    <col min="8229" max="8229" width="4" style="73" customWidth="1"/>
    <col min="8230" max="8230" width="2.46484375" style="73" customWidth="1"/>
    <col min="8231" max="8231" width="1.33203125" style="73" customWidth="1"/>
    <col min="8232" max="8232" width="3.1328125" style="73" customWidth="1"/>
    <col min="8233" max="8233" width="1.1328125" style="73" customWidth="1"/>
    <col min="8234" max="8234" width="1.86328125" style="73" customWidth="1"/>
    <col min="8235" max="8235" width="2.6640625" style="73" customWidth="1"/>
    <col min="8236" max="8236" width="1.1328125" style="73" customWidth="1"/>
    <col min="8237" max="8237" width="2.46484375" style="73" customWidth="1"/>
    <col min="8238" max="8448" width="6.86328125" style="73"/>
    <col min="8449" max="8449" width="1" style="73" customWidth="1"/>
    <col min="8450" max="8450" width="6.86328125" style="73"/>
    <col min="8451" max="8452" width="2.6640625" style="73" customWidth="1"/>
    <col min="8453" max="8453" width="1.46484375" style="73" customWidth="1"/>
    <col min="8454" max="8454" width="1.1328125" style="73" customWidth="1"/>
    <col min="8455" max="8455" width="5.53125" style="73" customWidth="1"/>
    <col min="8456" max="8456" width="1" style="73" customWidth="1"/>
    <col min="8457" max="8457" width="1.6640625" style="73" customWidth="1"/>
    <col min="8458" max="8458" width="9.53125" style="73" customWidth="1"/>
    <col min="8459" max="8459" width="1.1328125" style="73" customWidth="1"/>
    <col min="8460" max="8460" width="2.53125" style="73" customWidth="1"/>
    <col min="8461" max="8461" width="4.6640625" style="73" customWidth="1"/>
    <col min="8462" max="8462" width="1.46484375" style="73" customWidth="1"/>
    <col min="8463" max="8463" width="8.53125" style="73" customWidth="1"/>
    <col min="8464" max="8464" width="1.33203125" style="73" customWidth="1"/>
    <col min="8465" max="8465" width="1" style="73" customWidth="1"/>
    <col min="8466" max="8466" width="1.33203125" style="73" customWidth="1"/>
    <col min="8467" max="8467" width="4.6640625" style="73" customWidth="1"/>
    <col min="8468" max="8468" width="2.53125" style="73" customWidth="1"/>
    <col min="8469" max="8469" width="2.86328125" style="73" customWidth="1"/>
    <col min="8470" max="8470" width="9.33203125" style="73" customWidth="1"/>
    <col min="8471" max="8471" width="2" style="73" customWidth="1"/>
    <col min="8472" max="8472" width="1.53125" style="73" customWidth="1"/>
    <col min="8473" max="8473" width="1.6640625" style="73" customWidth="1"/>
    <col min="8474" max="8474" width="1.53125" style="73" customWidth="1"/>
    <col min="8475" max="8475" width="7.33203125" style="73" customWidth="1"/>
    <col min="8476" max="8476" width="2.46484375" style="73" customWidth="1"/>
    <col min="8477" max="8477" width="3.33203125" style="73" customWidth="1"/>
    <col min="8478" max="8478" width="1.46484375" style="73" customWidth="1"/>
    <col min="8479" max="8479" width="4.6640625" style="73" customWidth="1"/>
    <col min="8480" max="8480" width="2.6640625" style="73" customWidth="1"/>
    <col min="8481" max="8481" width="1.46484375" style="73" customWidth="1"/>
    <col min="8482" max="8482" width="8.1328125" style="73" customWidth="1"/>
    <col min="8483" max="8483" width="11.46484375" style="73" customWidth="1"/>
    <col min="8484" max="8484" width="1.53125" style="73" customWidth="1"/>
    <col min="8485" max="8485" width="4" style="73" customWidth="1"/>
    <col min="8486" max="8486" width="2.46484375" style="73" customWidth="1"/>
    <col min="8487" max="8487" width="1.33203125" style="73" customWidth="1"/>
    <col min="8488" max="8488" width="3.1328125" style="73" customWidth="1"/>
    <col min="8489" max="8489" width="1.1328125" style="73" customWidth="1"/>
    <col min="8490" max="8490" width="1.86328125" style="73" customWidth="1"/>
    <col min="8491" max="8491" width="2.6640625" style="73" customWidth="1"/>
    <col min="8492" max="8492" width="1.1328125" style="73" customWidth="1"/>
    <col min="8493" max="8493" width="2.46484375" style="73" customWidth="1"/>
    <col min="8494" max="8704" width="6.86328125" style="73"/>
    <col min="8705" max="8705" width="1" style="73" customWidth="1"/>
    <col min="8706" max="8706" width="6.86328125" style="73"/>
    <col min="8707" max="8708" width="2.6640625" style="73" customWidth="1"/>
    <col min="8709" max="8709" width="1.46484375" style="73" customWidth="1"/>
    <col min="8710" max="8710" width="1.1328125" style="73" customWidth="1"/>
    <col min="8711" max="8711" width="5.53125" style="73" customWidth="1"/>
    <col min="8712" max="8712" width="1" style="73" customWidth="1"/>
    <col min="8713" max="8713" width="1.6640625" style="73" customWidth="1"/>
    <col min="8714" max="8714" width="9.53125" style="73" customWidth="1"/>
    <col min="8715" max="8715" width="1.1328125" style="73" customWidth="1"/>
    <col min="8716" max="8716" width="2.53125" style="73" customWidth="1"/>
    <col min="8717" max="8717" width="4.6640625" style="73" customWidth="1"/>
    <col min="8718" max="8718" width="1.46484375" style="73" customWidth="1"/>
    <col min="8719" max="8719" width="8.53125" style="73" customWidth="1"/>
    <col min="8720" max="8720" width="1.33203125" style="73" customWidth="1"/>
    <col min="8721" max="8721" width="1" style="73" customWidth="1"/>
    <col min="8722" max="8722" width="1.33203125" style="73" customWidth="1"/>
    <col min="8723" max="8723" width="4.6640625" style="73" customWidth="1"/>
    <col min="8724" max="8724" width="2.53125" style="73" customWidth="1"/>
    <col min="8725" max="8725" width="2.86328125" style="73" customWidth="1"/>
    <col min="8726" max="8726" width="9.33203125" style="73" customWidth="1"/>
    <col min="8727" max="8727" width="2" style="73" customWidth="1"/>
    <col min="8728" max="8728" width="1.53125" style="73" customWidth="1"/>
    <col min="8729" max="8729" width="1.6640625" style="73" customWidth="1"/>
    <col min="8730" max="8730" width="1.53125" style="73" customWidth="1"/>
    <col min="8731" max="8731" width="7.33203125" style="73" customWidth="1"/>
    <col min="8732" max="8732" width="2.46484375" style="73" customWidth="1"/>
    <col min="8733" max="8733" width="3.33203125" style="73" customWidth="1"/>
    <col min="8734" max="8734" width="1.46484375" style="73" customWidth="1"/>
    <col min="8735" max="8735" width="4.6640625" style="73" customWidth="1"/>
    <col min="8736" max="8736" width="2.6640625" style="73" customWidth="1"/>
    <col min="8737" max="8737" width="1.46484375" style="73" customWidth="1"/>
    <col min="8738" max="8738" width="8.1328125" style="73" customWidth="1"/>
    <col min="8739" max="8739" width="11.46484375" style="73" customWidth="1"/>
    <col min="8740" max="8740" width="1.53125" style="73" customWidth="1"/>
    <col min="8741" max="8741" width="4" style="73" customWidth="1"/>
    <col min="8742" max="8742" width="2.46484375" style="73" customWidth="1"/>
    <col min="8743" max="8743" width="1.33203125" style="73" customWidth="1"/>
    <col min="8744" max="8744" width="3.1328125" style="73" customWidth="1"/>
    <col min="8745" max="8745" width="1.1328125" style="73" customWidth="1"/>
    <col min="8746" max="8746" width="1.86328125" style="73" customWidth="1"/>
    <col min="8747" max="8747" width="2.6640625" style="73" customWidth="1"/>
    <col min="8748" max="8748" width="1.1328125" style="73" customWidth="1"/>
    <col min="8749" max="8749" width="2.46484375" style="73" customWidth="1"/>
    <col min="8750" max="8960" width="6.86328125" style="73"/>
    <col min="8961" max="8961" width="1" style="73" customWidth="1"/>
    <col min="8962" max="8962" width="6.86328125" style="73"/>
    <col min="8963" max="8964" width="2.6640625" style="73" customWidth="1"/>
    <col min="8965" max="8965" width="1.46484375" style="73" customWidth="1"/>
    <col min="8966" max="8966" width="1.1328125" style="73" customWidth="1"/>
    <col min="8967" max="8967" width="5.53125" style="73" customWidth="1"/>
    <col min="8968" max="8968" width="1" style="73" customWidth="1"/>
    <col min="8969" max="8969" width="1.6640625" style="73" customWidth="1"/>
    <col min="8970" max="8970" width="9.53125" style="73" customWidth="1"/>
    <col min="8971" max="8971" width="1.1328125" style="73" customWidth="1"/>
    <col min="8972" max="8972" width="2.53125" style="73" customWidth="1"/>
    <col min="8973" max="8973" width="4.6640625" style="73" customWidth="1"/>
    <col min="8974" max="8974" width="1.46484375" style="73" customWidth="1"/>
    <col min="8975" max="8975" width="8.53125" style="73" customWidth="1"/>
    <col min="8976" max="8976" width="1.33203125" style="73" customWidth="1"/>
    <col min="8977" max="8977" width="1" style="73" customWidth="1"/>
    <col min="8978" max="8978" width="1.33203125" style="73" customWidth="1"/>
    <col min="8979" max="8979" width="4.6640625" style="73" customWidth="1"/>
    <col min="8980" max="8980" width="2.53125" style="73" customWidth="1"/>
    <col min="8981" max="8981" width="2.86328125" style="73" customWidth="1"/>
    <col min="8982" max="8982" width="9.33203125" style="73" customWidth="1"/>
    <col min="8983" max="8983" width="2" style="73" customWidth="1"/>
    <col min="8984" max="8984" width="1.53125" style="73" customWidth="1"/>
    <col min="8985" max="8985" width="1.6640625" style="73" customWidth="1"/>
    <col min="8986" max="8986" width="1.53125" style="73" customWidth="1"/>
    <col min="8987" max="8987" width="7.33203125" style="73" customWidth="1"/>
    <col min="8988" max="8988" width="2.46484375" style="73" customWidth="1"/>
    <col min="8989" max="8989" width="3.33203125" style="73" customWidth="1"/>
    <col min="8990" max="8990" width="1.46484375" style="73" customWidth="1"/>
    <col min="8991" max="8991" width="4.6640625" style="73" customWidth="1"/>
    <col min="8992" max="8992" width="2.6640625" style="73" customWidth="1"/>
    <col min="8993" max="8993" width="1.46484375" style="73" customWidth="1"/>
    <col min="8994" max="8994" width="8.1328125" style="73" customWidth="1"/>
    <col min="8995" max="8995" width="11.46484375" style="73" customWidth="1"/>
    <col min="8996" max="8996" width="1.53125" style="73" customWidth="1"/>
    <col min="8997" max="8997" width="4" style="73" customWidth="1"/>
    <col min="8998" max="8998" width="2.46484375" style="73" customWidth="1"/>
    <col min="8999" max="8999" width="1.33203125" style="73" customWidth="1"/>
    <col min="9000" max="9000" width="3.1328125" style="73" customWidth="1"/>
    <col min="9001" max="9001" width="1.1328125" style="73" customWidth="1"/>
    <col min="9002" max="9002" width="1.86328125" style="73" customWidth="1"/>
    <col min="9003" max="9003" width="2.6640625" style="73" customWidth="1"/>
    <col min="9004" max="9004" width="1.1328125" style="73" customWidth="1"/>
    <col min="9005" max="9005" width="2.46484375" style="73" customWidth="1"/>
    <col min="9006" max="9216" width="6.86328125" style="73"/>
    <col min="9217" max="9217" width="1" style="73" customWidth="1"/>
    <col min="9218" max="9218" width="6.86328125" style="73"/>
    <col min="9219" max="9220" width="2.6640625" style="73" customWidth="1"/>
    <col min="9221" max="9221" width="1.46484375" style="73" customWidth="1"/>
    <col min="9222" max="9222" width="1.1328125" style="73" customWidth="1"/>
    <col min="9223" max="9223" width="5.53125" style="73" customWidth="1"/>
    <col min="9224" max="9224" width="1" style="73" customWidth="1"/>
    <col min="9225" max="9225" width="1.6640625" style="73" customWidth="1"/>
    <col min="9226" max="9226" width="9.53125" style="73" customWidth="1"/>
    <col min="9227" max="9227" width="1.1328125" style="73" customWidth="1"/>
    <col min="9228" max="9228" width="2.53125" style="73" customWidth="1"/>
    <col min="9229" max="9229" width="4.6640625" style="73" customWidth="1"/>
    <col min="9230" max="9230" width="1.46484375" style="73" customWidth="1"/>
    <col min="9231" max="9231" width="8.53125" style="73" customWidth="1"/>
    <col min="9232" max="9232" width="1.33203125" style="73" customWidth="1"/>
    <col min="9233" max="9233" width="1" style="73" customWidth="1"/>
    <col min="9234" max="9234" width="1.33203125" style="73" customWidth="1"/>
    <col min="9235" max="9235" width="4.6640625" style="73" customWidth="1"/>
    <col min="9236" max="9236" width="2.53125" style="73" customWidth="1"/>
    <col min="9237" max="9237" width="2.86328125" style="73" customWidth="1"/>
    <col min="9238" max="9238" width="9.33203125" style="73" customWidth="1"/>
    <col min="9239" max="9239" width="2" style="73" customWidth="1"/>
    <col min="9240" max="9240" width="1.53125" style="73" customWidth="1"/>
    <col min="9241" max="9241" width="1.6640625" style="73" customWidth="1"/>
    <col min="9242" max="9242" width="1.53125" style="73" customWidth="1"/>
    <col min="9243" max="9243" width="7.33203125" style="73" customWidth="1"/>
    <col min="9244" max="9244" width="2.46484375" style="73" customWidth="1"/>
    <col min="9245" max="9245" width="3.33203125" style="73" customWidth="1"/>
    <col min="9246" max="9246" width="1.46484375" style="73" customWidth="1"/>
    <col min="9247" max="9247" width="4.6640625" style="73" customWidth="1"/>
    <col min="9248" max="9248" width="2.6640625" style="73" customWidth="1"/>
    <col min="9249" max="9249" width="1.46484375" style="73" customWidth="1"/>
    <col min="9250" max="9250" width="8.1328125" style="73" customWidth="1"/>
    <col min="9251" max="9251" width="11.46484375" style="73" customWidth="1"/>
    <col min="9252" max="9252" width="1.53125" style="73" customWidth="1"/>
    <col min="9253" max="9253" width="4" style="73" customWidth="1"/>
    <col min="9254" max="9254" width="2.46484375" style="73" customWidth="1"/>
    <col min="9255" max="9255" width="1.33203125" style="73" customWidth="1"/>
    <col min="9256" max="9256" width="3.1328125" style="73" customWidth="1"/>
    <col min="9257" max="9257" width="1.1328125" style="73" customWidth="1"/>
    <col min="9258" max="9258" width="1.86328125" style="73" customWidth="1"/>
    <col min="9259" max="9259" width="2.6640625" style="73" customWidth="1"/>
    <col min="9260" max="9260" width="1.1328125" style="73" customWidth="1"/>
    <col min="9261" max="9261" width="2.46484375" style="73" customWidth="1"/>
    <col min="9262" max="9472" width="6.86328125" style="73"/>
    <col min="9473" max="9473" width="1" style="73" customWidth="1"/>
    <col min="9474" max="9474" width="6.86328125" style="73"/>
    <col min="9475" max="9476" width="2.6640625" style="73" customWidth="1"/>
    <col min="9477" max="9477" width="1.46484375" style="73" customWidth="1"/>
    <col min="9478" max="9478" width="1.1328125" style="73" customWidth="1"/>
    <col min="9479" max="9479" width="5.53125" style="73" customWidth="1"/>
    <col min="9480" max="9480" width="1" style="73" customWidth="1"/>
    <col min="9481" max="9481" width="1.6640625" style="73" customWidth="1"/>
    <col min="9482" max="9482" width="9.53125" style="73" customWidth="1"/>
    <col min="9483" max="9483" width="1.1328125" style="73" customWidth="1"/>
    <col min="9484" max="9484" width="2.53125" style="73" customWidth="1"/>
    <col min="9485" max="9485" width="4.6640625" style="73" customWidth="1"/>
    <col min="9486" max="9486" width="1.46484375" style="73" customWidth="1"/>
    <col min="9487" max="9487" width="8.53125" style="73" customWidth="1"/>
    <col min="9488" max="9488" width="1.33203125" style="73" customWidth="1"/>
    <col min="9489" max="9489" width="1" style="73" customWidth="1"/>
    <col min="9490" max="9490" width="1.33203125" style="73" customWidth="1"/>
    <col min="9491" max="9491" width="4.6640625" style="73" customWidth="1"/>
    <col min="9492" max="9492" width="2.53125" style="73" customWidth="1"/>
    <col min="9493" max="9493" width="2.86328125" style="73" customWidth="1"/>
    <col min="9494" max="9494" width="9.33203125" style="73" customWidth="1"/>
    <col min="9495" max="9495" width="2" style="73" customWidth="1"/>
    <col min="9496" max="9496" width="1.53125" style="73" customWidth="1"/>
    <col min="9497" max="9497" width="1.6640625" style="73" customWidth="1"/>
    <col min="9498" max="9498" width="1.53125" style="73" customWidth="1"/>
    <col min="9499" max="9499" width="7.33203125" style="73" customWidth="1"/>
    <col min="9500" max="9500" width="2.46484375" style="73" customWidth="1"/>
    <col min="9501" max="9501" width="3.33203125" style="73" customWidth="1"/>
    <col min="9502" max="9502" width="1.46484375" style="73" customWidth="1"/>
    <col min="9503" max="9503" width="4.6640625" style="73" customWidth="1"/>
    <col min="9504" max="9504" width="2.6640625" style="73" customWidth="1"/>
    <col min="9505" max="9505" width="1.46484375" style="73" customWidth="1"/>
    <col min="9506" max="9506" width="8.1328125" style="73" customWidth="1"/>
    <col min="9507" max="9507" width="11.46484375" style="73" customWidth="1"/>
    <col min="9508" max="9508" width="1.53125" style="73" customWidth="1"/>
    <col min="9509" max="9509" width="4" style="73" customWidth="1"/>
    <col min="9510" max="9510" width="2.46484375" style="73" customWidth="1"/>
    <col min="9511" max="9511" width="1.33203125" style="73" customWidth="1"/>
    <col min="9512" max="9512" width="3.1328125" style="73" customWidth="1"/>
    <col min="9513" max="9513" width="1.1328125" style="73" customWidth="1"/>
    <col min="9514" max="9514" width="1.86328125" style="73" customWidth="1"/>
    <col min="9515" max="9515" width="2.6640625" style="73" customWidth="1"/>
    <col min="9516" max="9516" width="1.1328125" style="73" customWidth="1"/>
    <col min="9517" max="9517" width="2.46484375" style="73" customWidth="1"/>
    <col min="9518" max="9728" width="6.86328125" style="73"/>
    <col min="9729" max="9729" width="1" style="73" customWidth="1"/>
    <col min="9730" max="9730" width="6.86328125" style="73"/>
    <col min="9731" max="9732" width="2.6640625" style="73" customWidth="1"/>
    <col min="9733" max="9733" width="1.46484375" style="73" customWidth="1"/>
    <col min="9734" max="9734" width="1.1328125" style="73" customWidth="1"/>
    <col min="9735" max="9735" width="5.53125" style="73" customWidth="1"/>
    <col min="9736" max="9736" width="1" style="73" customWidth="1"/>
    <col min="9737" max="9737" width="1.6640625" style="73" customWidth="1"/>
    <col min="9738" max="9738" width="9.53125" style="73" customWidth="1"/>
    <col min="9739" max="9739" width="1.1328125" style="73" customWidth="1"/>
    <col min="9740" max="9740" width="2.53125" style="73" customWidth="1"/>
    <col min="9741" max="9741" width="4.6640625" style="73" customWidth="1"/>
    <col min="9742" max="9742" width="1.46484375" style="73" customWidth="1"/>
    <col min="9743" max="9743" width="8.53125" style="73" customWidth="1"/>
    <col min="9744" max="9744" width="1.33203125" style="73" customWidth="1"/>
    <col min="9745" max="9745" width="1" style="73" customWidth="1"/>
    <col min="9746" max="9746" width="1.33203125" style="73" customWidth="1"/>
    <col min="9747" max="9747" width="4.6640625" style="73" customWidth="1"/>
    <col min="9748" max="9748" width="2.53125" style="73" customWidth="1"/>
    <col min="9749" max="9749" width="2.86328125" style="73" customWidth="1"/>
    <col min="9750" max="9750" width="9.33203125" style="73" customWidth="1"/>
    <col min="9751" max="9751" width="2" style="73" customWidth="1"/>
    <col min="9752" max="9752" width="1.53125" style="73" customWidth="1"/>
    <col min="9753" max="9753" width="1.6640625" style="73" customWidth="1"/>
    <col min="9754" max="9754" width="1.53125" style="73" customWidth="1"/>
    <col min="9755" max="9755" width="7.33203125" style="73" customWidth="1"/>
    <col min="9756" max="9756" width="2.46484375" style="73" customWidth="1"/>
    <col min="9757" max="9757" width="3.33203125" style="73" customWidth="1"/>
    <col min="9758" max="9758" width="1.46484375" style="73" customWidth="1"/>
    <col min="9759" max="9759" width="4.6640625" style="73" customWidth="1"/>
    <col min="9760" max="9760" width="2.6640625" style="73" customWidth="1"/>
    <col min="9761" max="9761" width="1.46484375" style="73" customWidth="1"/>
    <col min="9762" max="9762" width="8.1328125" style="73" customWidth="1"/>
    <col min="9763" max="9763" width="11.46484375" style="73" customWidth="1"/>
    <col min="9764" max="9764" width="1.53125" style="73" customWidth="1"/>
    <col min="9765" max="9765" width="4" style="73" customWidth="1"/>
    <col min="9766" max="9766" width="2.46484375" style="73" customWidth="1"/>
    <col min="9767" max="9767" width="1.33203125" style="73" customWidth="1"/>
    <col min="9768" max="9768" width="3.1328125" style="73" customWidth="1"/>
    <col min="9769" max="9769" width="1.1328125" style="73" customWidth="1"/>
    <col min="9770" max="9770" width="1.86328125" style="73" customWidth="1"/>
    <col min="9771" max="9771" width="2.6640625" style="73" customWidth="1"/>
    <col min="9772" max="9772" width="1.1328125" style="73" customWidth="1"/>
    <col min="9773" max="9773" width="2.46484375" style="73" customWidth="1"/>
    <col min="9774" max="9984" width="6.86328125" style="73"/>
    <col min="9985" max="9985" width="1" style="73" customWidth="1"/>
    <col min="9986" max="9986" width="6.86328125" style="73"/>
    <col min="9987" max="9988" width="2.6640625" style="73" customWidth="1"/>
    <col min="9989" max="9989" width="1.46484375" style="73" customWidth="1"/>
    <col min="9990" max="9990" width="1.1328125" style="73" customWidth="1"/>
    <col min="9991" max="9991" width="5.53125" style="73" customWidth="1"/>
    <col min="9992" max="9992" width="1" style="73" customWidth="1"/>
    <col min="9993" max="9993" width="1.6640625" style="73" customWidth="1"/>
    <col min="9994" max="9994" width="9.53125" style="73" customWidth="1"/>
    <col min="9995" max="9995" width="1.1328125" style="73" customWidth="1"/>
    <col min="9996" max="9996" width="2.53125" style="73" customWidth="1"/>
    <col min="9997" max="9997" width="4.6640625" style="73" customWidth="1"/>
    <col min="9998" max="9998" width="1.46484375" style="73" customWidth="1"/>
    <col min="9999" max="9999" width="8.53125" style="73" customWidth="1"/>
    <col min="10000" max="10000" width="1.33203125" style="73" customWidth="1"/>
    <col min="10001" max="10001" width="1" style="73" customWidth="1"/>
    <col min="10002" max="10002" width="1.33203125" style="73" customWidth="1"/>
    <col min="10003" max="10003" width="4.6640625" style="73" customWidth="1"/>
    <col min="10004" max="10004" width="2.53125" style="73" customWidth="1"/>
    <col min="10005" max="10005" width="2.86328125" style="73" customWidth="1"/>
    <col min="10006" max="10006" width="9.33203125" style="73" customWidth="1"/>
    <col min="10007" max="10007" width="2" style="73" customWidth="1"/>
    <col min="10008" max="10008" width="1.53125" style="73" customWidth="1"/>
    <col min="10009" max="10009" width="1.6640625" style="73" customWidth="1"/>
    <col min="10010" max="10010" width="1.53125" style="73" customWidth="1"/>
    <col min="10011" max="10011" width="7.33203125" style="73" customWidth="1"/>
    <col min="10012" max="10012" width="2.46484375" style="73" customWidth="1"/>
    <col min="10013" max="10013" width="3.33203125" style="73" customWidth="1"/>
    <col min="10014" max="10014" width="1.46484375" style="73" customWidth="1"/>
    <col min="10015" max="10015" width="4.6640625" style="73" customWidth="1"/>
    <col min="10016" max="10016" width="2.6640625" style="73" customWidth="1"/>
    <col min="10017" max="10017" width="1.46484375" style="73" customWidth="1"/>
    <col min="10018" max="10018" width="8.1328125" style="73" customWidth="1"/>
    <col min="10019" max="10019" width="11.46484375" style="73" customWidth="1"/>
    <col min="10020" max="10020" width="1.53125" style="73" customWidth="1"/>
    <col min="10021" max="10021" width="4" style="73" customWidth="1"/>
    <col min="10022" max="10022" width="2.46484375" style="73" customWidth="1"/>
    <col min="10023" max="10023" width="1.33203125" style="73" customWidth="1"/>
    <col min="10024" max="10024" width="3.1328125" style="73" customWidth="1"/>
    <col min="10025" max="10025" width="1.1328125" style="73" customWidth="1"/>
    <col min="10026" max="10026" width="1.86328125" style="73" customWidth="1"/>
    <col min="10027" max="10027" width="2.6640625" style="73" customWidth="1"/>
    <col min="10028" max="10028" width="1.1328125" style="73" customWidth="1"/>
    <col min="10029" max="10029" width="2.46484375" style="73" customWidth="1"/>
    <col min="10030" max="10240" width="6.86328125" style="73"/>
    <col min="10241" max="10241" width="1" style="73" customWidth="1"/>
    <col min="10242" max="10242" width="6.86328125" style="73"/>
    <col min="10243" max="10244" width="2.6640625" style="73" customWidth="1"/>
    <col min="10245" max="10245" width="1.46484375" style="73" customWidth="1"/>
    <col min="10246" max="10246" width="1.1328125" style="73" customWidth="1"/>
    <col min="10247" max="10247" width="5.53125" style="73" customWidth="1"/>
    <col min="10248" max="10248" width="1" style="73" customWidth="1"/>
    <col min="10249" max="10249" width="1.6640625" style="73" customWidth="1"/>
    <col min="10250" max="10250" width="9.53125" style="73" customWidth="1"/>
    <col min="10251" max="10251" width="1.1328125" style="73" customWidth="1"/>
    <col min="10252" max="10252" width="2.53125" style="73" customWidth="1"/>
    <col min="10253" max="10253" width="4.6640625" style="73" customWidth="1"/>
    <col min="10254" max="10254" width="1.46484375" style="73" customWidth="1"/>
    <col min="10255" max="10255" width="8.53125" style="73" customWidth="1"/>
    <col min="10256" max="10256" width="1.33203125" style="73" customWidth="1"/>
    <col min="10257" max="10257" width="1" style="73" customWidth="1"/>
    <col min="10258" max="10258" width="1.33203125" style="73" customWidth="1"/>
    <col min="10259" max="10259" width="4.6640625" style="73" customWidth="1"/>
    <col min="10260" max="10260" width="2.53125" style="73" customWidth="1"/>
    <col min="10261" max="10261" width="2.86328125" style="73" customWidth="1"/>
    <col min="10262" max="10262" width="9.33203125" style="73" customWidth="1"/>
    <col min="10263" max="10263" width="2" style="73" customWidth="1"/>
    <col min="10264" max="10264" width="1.53125" style="73" customWidth="1"/>
    <col min="10265" max="10265" width="1.6640625" style="73" customWidth="1"/>
    <col min="10266" max="10266" width="1.53125" style="73" customWidth="1"/>
    <col min="10267" max="10267" width="7.33203125" style="73" customWidth="1"/>
    <col min="10268" max="10268" width="2.46484375" style="73" customWidth="1"/>
    <col min="10269" max="10269" width="3.33203125" style="73" customWidth="1"/>
    <col min="10270" max="10270" width="1.46484375" style="73" customWidth="1"/>
    <col min="10271" max="10271" width="4.6640625" style="73" customWidth="1"/>
    <col min="10272" max="10272" width="2.6640625" style="73" customWidth="1"/>
    <col min="10273" max="10273" width="1.46484375" style="73" customWidth="1"/>
    <col min="10274" max="10274" width="8.1328125" style="73" customWidth="1"/>
    <col min="10275" max="10275" width="11.46484375" style="73" customWidth="1"/>
    <col min="10276" max="10276" width="1.53125" style="73" customWidth="1"/>
    <col min="10277" max="10277" width="4" style="73" customWidth="1"/>
    <col min="10278" max="10278" width="2.46484375" style="73" customWidth="1"/>
    <col min="10279" max="10279" width="1.33203125" style="73" customWidth="1"/>
    <col min="10280" max="10280" width="3.1328125" style="73" customWidth="1"/>
    <col min="10281" max="10281" width="1.1328125" style="73" customWidth="1"/>
    <col min="10282" max="10282" width="1.86328125" style="73" customWidth="1"/>
    <col min="10283" max="10283" width="2.6640625" style="73" customWidth="1"/>
    <col min="10284" max="10284" width="1.1328125" style="73" customWidth="1"/>
    <col min="10285" max="10285" width="2.46484375" style="73" customWidth="1"/>
    <col min="10286" max="10496" width="6.86328125" style="73"/>
    <col min="10497" max="10497" width="1" style="73" customWidth="1"/>
    <col min="10498" max="10498" width="6.86328125" style="73"/>
    <col min="10499" max="10500" width="2.6640625" style="73" customWidth="1"/>
    <col min="10501" max="10501" width="1.46484375" style="73" customWidth="1"/>
    <col min="10502" max="10502" width="1.1328125" style="73" customWidth="1"/>
    <col min="10503" max="10503" width="5.53125" style="73" customWidth="1"/>
    <col min="10504" max="10504" width="1" style="73" customWidth="1"/>
    <col min="10505" max="10505" width="1.6640625" style="73" customWidth="1"/>
    <col min="10506" max="10506" width="9.53125" style="73" customWidth="1"/>
    <col min="10507" max="10507" width="1.1328125" style="73" customWidth="1"/>
    <col min="10508" max="10508" width="2.53125" style="73" customWidth="1"/>
    <col min="10509" max="10509" width="4.6640625" style="73" customWidth="1"/>
    <col min="10510" max="10510" width="1.46484375" style="73" customWidth="1"/>
    <col min="10511" max="10511" width="8.53125" style="73" customWidth="1"/>
    <col min="10512" max="10512" width="1.33203125" style="73" customWidth="1"/>
    <col min="10513" max="10513" width="1" style="73" customWidth="1"/>
    <col min="10514" max="10514" width="1.33203125" style="73" customWidth="1"/>
    <col min="10515" max="10515" width="4.6640625" style="73" customWidth="1"/>
    <col min="10516" max="10516" width="2.53125" style="73" customWidth="1"/>
    <col min="10517" max="10517" width="2.86328125" style="73" customWidth="1"/>
    <col min="10518" max="10518" width="9.33203125" style="73" customWidth="1"/>
    <col min="10519" max="10519" width="2" style="73" customWidth="1"/>
    <col min="10520" max="10520" width="1.53125" style="73" customWidth="1"/>
    <col min="10521" max="10521" width="1.6640625" style="73" customWidth="1"/>
    <col min="10522" max="10522" width="1.53125" style="73" customWidth="1"/>
    <col min="10523" max="10523" width="7.33203125" style="73" customWidth="1"/>
    <col min="10524" max="10524" width="2.46484375" style="73" customWidth="1"/>
    <col min="10525" max="10525" width="3.33203125" style="73" customWidth="1"/>
    <col min="10526" max="10526" width="1.46484375" style="73" customWidth="1"/>
    <col min="10527" max="10527" width="4.6640625" style="73" customWidth="1"/>
    <col min="10528" max="10528" width="2.6640625" style="73" customWidth="1"/>
    <col min="10529" max="10529" width="1.46484375" style="73" customWidth="1"/>
    <col min="10530" max="10530" width="8.1328125" style="73" customWidth="1"/>
    <col min="10531" max="10531" width="11.46484375" style="73" customWidth="1"/>
    <col min="10532" max="10532" width="1.53125" style="73" customWidth="1"/>
    <col min="10533" max="10533" width="4" style="73" customWidth="1"/>
    <col min="10534" max="10534" width="2.46484375" style="73" customWidth="1"/>
    <col min="10535" max="10535" width="1.33203125" style="73" customWidth="1"/>
    <col min="10536" max="10536" width="3.1328125" style="73" customWidth="1"/>
    <col min="10537" max="10537" width="1.1328125" style="73" customWidth="1"/>
    <col min="10538" max="10538" width="1.86328125" style="73" customWidth="1"/>
    <col min="10539" max="10539" width="2.6640625" style="73" customWidth="1"/>
    <col min="10540" max="10540" width="1.1328125" style="73" customWidth="1"/>
    <col min="10541" max="10541" width="2.46484375" style="73" customWidth="1"/>
    <col min="10542" max="10752" width="6.86328125" style="73"/>
    <col min="10753" max="10753" width="1" style="73" customWidth="1"/>
    <col min="10754" max="10754" width="6.86328125" style="73"/>
    <col min="10755" max="10756" width="2.6640625" style="73" customWidth="1"/>
    <col min="10757" max="10757" width="1.46484375" style="73" customWidth="1"/>
    <col min="10758" max="10758" width="1.1328125" style="73" customWidth="1"/>
    <col min="10759" max="10759" width="5.53125" style="73" customWidth="1"/>
    <col min="10760" max="10760" width="1" style="73" customWidth="1"/>
    <col min="10761" max="10761" width="1.6640625" style="73" customWidth="1"/>
    <col min="10762" max="10762" width="9.53125" style="73" customWidth="1"/>
    <col min="10763" max="10763" width="1.1328125" style="73" customWidth="1"/>
    <col min="10764" max="10764" width="2.53125" style="73" customWidth="1"/>
    <col min="10765" max="10765" width="4.6640625" style="73" customWidth="1"/>
    <col min="10766" max="10766" width="1.46484375" style="73" customWidth="1"/>
    <col min="10767" max="10767" width="8.53125" style="73" customWidth="1"/>
    <col min="10768" max="10768" width="1.33203125" style="73" customWidth="1"/>
    <col min="10769" max="10769" width="1" style="73" customWidth="1"/>
    <col min="10770" max="10770" width="1.33203125" style="73" customWidth="1"/>
    <col min="10771" max="10771" width="4.6640625" style="73" customWidth="1"/>
    <col min="10772" max="10772" width="2.53125" style="73" customWidth="1"/>
    <col min="10773" max="10773" width="2.86328125" style="73" customWidth="1"/>
    <col min="10774" max="10774" width="9.33203125" style="73" customWidth="1"/>
    <col min="10775" max="10775" width="2" style="73" customWidth="1"/>
    <col min="10776" max="10776" width="1.53125" style="73" customWidth="1"/>
    <col min="10777" max="10777" width="1.6640625" style="73" customWidth="1"/>
    <col min="10778" max="10778" width="1.53125" style="73" customWidth="1"/>
    <col min="10779" max="10779" width="7.33203125" style="73" customWidth="1"/>
    <col min="10780" max="10780" width="2.46484375" style="73" customWidth="1"/>
    <col min="10781" max="10781" width="3.33203125" style="73" customWidth="1"/>
    <col min="10782" max="10782" width="1.46484375" style="73" customWidth="1"/>
    <col min="10783" max="10783" width="4.6640625" style="73" customWidth="1"/>
    <col min="10784" max="10784" width="2.6640625" style="73" customWidth="1"/>
    <col min="10785" max="10785" width="1.46484375" style="73" customWidth="1"/>
    <col min="10786" max="10786" width="8.1328125" style="73" customWidth="1"/>
    <col min="10787" max="10787" width="11.46484375" style="73" customWidth="1"/>
    <col min="10788" max="10788" width="1.53125" style="73" customWidth="1"/>
    <col min="10789" max="10789" width="4" style="73" customWidth="1"/>
    <col min="10790" max="10790" width="2.46484375" style="73" customWidth="1"/>
    <col min="10791" max="10791" width="1.33203125" style="73" customWidth="1"/>
    <col min="10792" max="10792" width="3.1328125" style="73" customWidth="1"/>
    <col min="10793" max="10793" width="1.1328125" style="73" customWidth="1"/>
    <col min="10794" max="10794" width="1.86328125" style="73" customWidth="1"/>
    <col min="10795" max="10795" width="2.6640625" style="73" customWidth="1"/>
    <col min="10796" max="10796" width="1.1328125" style="73" customWidth="1"/>
    <col min="10797" max="10797" width="2.46484375" style="73" customWidth="1"/>
    <col min="10798" max="11008" width="6.86328125" style="73"/>
    <col min="11009" max="11009" width="1" style="73" customWidth="1"/>
    <col min="11010" max="11010" width="6.86328125" style="73"/>
    <col min="11011" max="11012" width="2.6640625" style="73" customWidth="1"/>
    <col min="11013" max="11013" width="1.46484375" style="73" customWidth="1"/>
    <col min="11014" max="11014" width="1.1328125" style="73" customWidth="1"/>
    <col min="11015" max="11015" width="5.53125" style="73" customWidth="1"/>
    <col min="11016" max="11016" width="1" style="73" customWidth="1"/>
    <col min="11017" max="11017" width="1.6640625" style="73" customWidth="1"/>
    <col min="11018" max="11018" width="9.53125" style="73" customWidth="1"/>
    <col min="11019" max="11019" width="1.1328125" style="73" customWidth="1"/>
    <col min="11020" max="11020" width="2.53125" style="73" customWidth="1"/>
    <col min="11021" max="11021" width="4.6640625" style="73" customWidth="1"/>
    <col min="11022" max="11022" width="1.46484375" style="73" customWidth="1"/>
    <col min="11023" max="11023" width="8.53125" style="73" customWidth="1"/>
    <col min="11024" max="11024" width="1.33203125" style="73" customWidth="1"/>
    <col min="11025" max="11025" width="1" style="73" customWidth="1"/>
    <col min="11026" max="11026" width="1.33203125" style="73" customWidth="1"/>
    <col min="11027" max="11027" width="4.6640625" style="73" customWidth="1"/>
    <col min="11028" max="11028" width="2.53125" style="73" customWidth="1"/>
    <col min="11029" max="11029" width="2.86328125" style="73" customWidth="1"/>
    <col min="11030" max="11030" width="9.33203125" style="73" customWidth="1"/>
    <col min="11031" max="11031" width="2" style="73" customWidth="1"/>
    <col min="11032" max="11032" width="1.53125" style="73" customWidth="1"/>
    <col min="11033" max="11033" width="1.6640625" style="73" customWidth="1"/>
    <col min="11034" max="11034" width="1.53125" style="73" customWidth="1"/>
    <col min="11035" max="11035" width="7.33203125" style="73" customWidth="1"/>
    <col min="11036" max="11036" width="2.46484375" style="73" customWidth="1"/>
    <col min="11037" max="11037" width="3.33203125" style="73" customWidth="1"/>
    <col min="11038" max="11038" width="1.46484375" style="73" customWidth="1"/>
    <col min="11039" max="11039" width="4.6640625" style="73" customWidth="1"/>
    <col min="11040" max="11040" width="2.6640625" style="73" customWidth="1"/>
    <col min="11041" max="11041" width="1.46484375" style="73" customWidth="1"/>
    <col min="11042" max="11042" width="8.1328125" style="73" customWidth="1"/>
    <col min="11043" max="11043" width="11.46484375" style="73" customWidth="1"/>
    <col min="11044" max="11044" width="1.53125" style="73" customWidth="1"/>
    <col min="11045" max="11045" width="4" style="73" customWidth="1"/>
    <col min="11046" max="11046" width="2.46484375" style="73" customWidth="1"/>
    <col min="11047" max="11047" width="1.33203125" style="73" customWidth="1"/>
    <col min="11048" max="11048" width="3.1328125" style="73" customWidth="1"/>
    <col min="11049" max="11049" width="1.1328125" style="73" customWidth="1"/>
    <col min="11050" max="11050" width="1.86328125" style="73" customWidth="1"/>
    <col min="11051" max="11051" width="2.6640625" style="73" customWidth="1"/>
    <col min="11052" max="11052" width="1.1328125" style="73" customWidth="1"/>
    <col min="11053" max="11053" width="2.46484375" style="73" customWidth="1"/>
    <col min="11054" max="11264" width="6.86328125" style="73"/>
    <col min="11265" max="11265" width="1" style="73" customWidth="1"/>
    <col min="11266" max="11266" width="6.86328125" style="73"/>
    <col min="11267" max="11268" width="2.6640625" style="73" customWidth="1"/>
    <col min="11269" max="11269" width="1.46484375" style="73" customWidth="1"/>
    <col min="11270" max="11270" width="1.1328125" style="73" customWidth="1"/>
    <col min="11271" max="11271" width="5.53125" style="73" customWidth="1"/>
    <col min="11272" max="11272" width="1" style="73" customWidth="1"/>
    <col min="11273" max="11273" width="1.6640625" style="73" customWidth="1"/>
    <col min="11274" max="11274" width="9.53125" style="73" customWidth="1"/>
    <col min="11275" max="11275" width="1.1328125" style="73" customWidth="1"/>
    <col min="11276" max="11276" width="2.53125" style="73" customWidth="1"/>
    <col min="11277" max="11277" width="4.6640625" style="73" customWidth="1"/>
    <col min="11278" max="11278" width="1.46484375" style="73" customWidth="1"/>
    <col min="11279" max="11279" width="8.53125" style="73" customWidth="1"/>
    <col min="11280" max="11280" width="1.33203125" style="73" customWidth="1"/>
    <col min="11281" max="11281" width="1" style="73" customWidth="1"/>
    <col min="11282" max="11282" width="1.33203125" style="73" customWidth="1"/>
    <col min="11283" max="11283" width="4.6640625" style="73" customWidth="1"/>
    <col min="11284" max="11284" width="2.53125" style="73" customWidth="1"/>
    <col min="11285" max="11285" width="2.86328125" style="73" customWidth="1"/>
    <col min="11286" max="11286" width="9.33203125" style="73" customWidth="1"/>
    <col min="11287" max="11287" width="2" style="73" customWidth="1"/>
    <col min="11288" max="11288" width="1.53125" style="73" customWidth="1"/>
    <col min="11289" max="11289" width="1.6640625" style="73" customWidth="1"/>
    <col min="11290" max="11290" width="1.53125" style="73" customWidth="1"/>
    <col min="11291" max="11291" width="7.33203125" style="73" customWidth="1"/>
    <col min="11292" max="11292" width="2.46484375" style="73" customWidth="1"/>
    <col min="11293" max="11293" width="3.33203125" style="73" customWidth="1"/>
    <col min="11294" max="11294" width="1.46484375" style="73" customWidth="1"/>
    <col min="11295" max="11295" width="4.6640625" style="73" customWidth="1"/>
    <col min="11296" max="11296" width="2.6640625" style="73" customWidth="1"/>
    <col min="11297" max="11297" width="1.46484375" style="73" customWidth="1"/>
    <col min="11298" max="11298" width="8.1328125" style="73" customWidth="1"/>
    <col min="11299" max="11299" width="11.46484375" style="73" customWidth="1"/>
    <col min="11300" max="11300" width="1.53125" style="73" customWidth="1"/>
    <col min="11301" max="11301" width="4" style="73" customWidth="1"/>
    <col min="11302" max="11302" width="2.46484375" style="73" customWidth="1"/>
    <col min="11303" max="11303" width="1.33203125" style="73" customWidth="1"/>
    <col min="11304" max="11304" width="3.1328125" style="73" customWidth="1"/>
    <col min="11305" max="11305" width="1.1328125" style="73" customWidth="1"/>
    <col min="11306" max="11306" width="1.86328125" style="73" customWidth="1"/>
    <col min="11307" max="11307" width="2.6640625" style="73" customWidth="1"/>
    <col min="11308" max="11308" width="1.1328125" style="73" customWidth="1"/>
    <col min="11309" max="11309" width="2.46484375" style="73" customWidth="1"/>
    <col min="11310" max="11520" width="6.86328125" style="73"/>
    <col min="11521" max="11521" width="1" style="73" customWidth="1"/>
    <col min="11522" max="11522" width="6.86328125" style="73"/>
    <col min="11523" max="11524" width="2.6640625" style="73" customWidth="1"/>
    <col min="11525" max="11525" width="1.46484375" style="73" customWidth="1"/>
    <col min="11526" max="11526" width="1.1328125" style="73" customWidth="1"/>
    <col min="11527" max="11527" width="5.53125" style="73" customWidth="1"/>
    <col min="11528" max="11528" width="1" style="73" customWidth="1"/>
    <col min="11529" max="11529" width="1.6640625" style="73" customWidth="1"/>
    <col min="11530" max="11530" width="9.53125" style="73" customWidth="1"/>
    <col min="11531" max="11531" width="1.1328125" style="73" customWidth="1"/>
    <col min="11532" max="11532" width="2.53125" style="73" customWidth="1"/>
    <col min="11533" max="11533" width="4.6640625" style="73" customWidth="1"/>
    <col min="11534" max="11534" width="1.46484375" style="73" customWidth="1"/>
    <col min="11535" max="11535" width="8.53125" style="73" customWidth="1"/>
    <col min="11536" max="11536" width="1.33203125" style="73" customWidth="1"/>
    <col min="11537" max="11537" width="1" style="73" customWidth="1"/>
    <col min="11538" max="11538" width="1.33203125" style="73" customWidth="1"/>
    <col min="11539" max="11539" width="4.6640625" style="73" customWidth="1"/>
    <col min="11540" max="11540" width="2.53125" style="73" customWidth="1"/>
    <col min="11541" max="11541" width="2.86328125" style="73" customWidth="1"/>
    <col min="11542" max="11542" width="9.33203125" style="73" customWidth="1"/>
    <col min="11543" max="11543" width="2" style="73" customWidth="1"/>
    <col min="11544" max="11544" width="1.53125" style="73" customWidth="1"/>
    <col min="11545" max="11545" width="1.6640625" style="73" customWidth="1"/>
    <col min="11546" max="11546" width="1.53125" style="73" customWidth="1"/>
    <col min="11547" max="11547" width="7.33203125" style="73" customWidth="1"/>
    <col min="11548" max="11548" width="2.46484375" style="73" customWidth="1"/>
    <col min="11549" max="11549" width="3.33203125" style="73" customWidth="1"/>
    <col min="11550" max="11550" width="1.46484375" style="73" customWidth="1"/>
    <col min="11551" max="11551" width="4.6640625" style="73" customWidth="1"/>
    <col min="11552" max="11552" width="2.6640625" style="73" customWidth="1"/>
    <col min="11553" max="11553" width="1.46484375" style="73" customWidth="1"/>
    <col min="11554" max="11554" width="8.1328125" style="73" customWidth="1"/>
    <col min="11555" max="11555" width="11.46484375" style="73" customWidth="1"/>
    <col min="11556" max="11556" width="1.53125" style="73" customWidth="1"/>
    <col min="11557" max="11557" width="4" style="73" customWidth="1"/>
    <col min="11558" max="11558" width="2.46484375" style="73" customWidth="1"/>
    <col min="11559" max="11559" width="1.33203125" style="73" customWidth="1"/>
    <col min="11560" max="11560" width="3.1328125" style="73" customWidth="1"/>
    <col min="11561" max="11561" width="1.1328125" style="73" customWidth="1"/>
    <col min="11562" max="11562" width="1.86328125" style="73" customWidth="1"/>
    <col min="11563" max="11563" width="2.6640625" style="73" customWidth="1"/>
    <col min="11564" max="11564" width="1.1328125" style="73" customWidth="1"/>
    <col min="11565" max="11565" width="2.46484375" style="73" customWidth="1"/>
    <col min="11566" max="11776" width="6.86328125" style="73"/>
    <col min="11777" max="11777" width="1" style="73" customWidth="1"/>
    <col min="11778" max="11778" width="6.86328125" style="73"/>
    <col min="11779" max="11780" width="2.6640625" style="73" customWidth="1"/>
    <col min="11781" max="11781" width="1.46484375" style="73" customWidth="1"/>
    <col min="11782" max="11782" width="1.1328125" style="73" customWidth="1"/>
    <col min="11783" max="11783" width="5.53125" style="73" customWidth="1"/>
    <col min="11784" max="11784" width="1" style="73" customWidth="1"/>
    <col min="11785" max="11785" width="1.6640625" style="73" customWidth="1"/>
    <col min="11786" max="11786" width="9.53125" style="73" customWidth="1"/>
    <col min="11787" max="11787" width="1.1328125" style="73" customWidth="1"/>
    <col min="11788" max="11788" width="2.53125" style="73" customWidth="1"/>
    <col min="11789" max="11789" width="4.6640625" style="73" customWidth="1"/>
    <col min="11790" max="11790" width="1.46484375" style="73" customWidth="1"/>
    <col min="11791" max="11791" width="8.53125" style="73" customWidth="1"/>
    <col min="11792" max="11792" width="1.33203125" style="73" customWidth="1"/>
    <col min="11793" max="11793" width="1" style="73" customWidth="1"/>
    <col min="11794" max="11794" width="1.33203125" style="73" customWidth="1"/>
    <col min="11795" max="11795" width="4.6640625" style="73" customWidth="1"/>
    <col min="11796" max="11796" width="2.53125" style="73" customWidth="1"/>
    <col min="11797" max="11797" width="2.86328125" style="73" customWidth="1"/>
    <col min="11798" max="11798" width="9.33203125" style="73" customWidth="1"/>
    <col min="11799" max="11799" width="2" style="73" customWidth="1"/>
    <col min="11800" max="11800" width="1.53125" style="73" customWidth="1"/>
    <col min="11801" max="11801" width="1.6640625" style="73" customWidth="1"/>
    <col min="11802" max="11802" width="1.53125" style="73" customWidth="1"/>
    <col min="11803" max="11803" width="7.33203125" style="73" customWidth="1"/>
    <col min="11804" max="11804" width="2.46484375" style="73" customWidth="1"/>
    <col min="11805" max="11805" width="3.33203125" style="73" customWidth="1"/>
    <col min="11806" max="11806" width="1.46484375" style="73" customWidth="1"/>
    <col min="11807" max="11807" width="4.6640625" style="73" customWidth="1"/>
    <col min="11808" max="11808" width="2.6640625" style="73" customWidth="1"/>
    <col min="11809" max="11809" width="1.46484375" style="73" customWidth="1"/>
    <col min="11810" max="11810" width="8.1328125" style="73" customWidth="1"/>
    <col min="11811" max="11811" width="11.46484375" style="73" customWidth="1"/>
    <col min="11812" max="11812" width="1.53125" style="73" customWidth="1"/>
    <col min="11813" max="11813" width="4" style="73" customWidth="1"/>
    <col min="11814" max="11814" width="2.46484375" style="73" customWidth="1"/>
    <col min="11815" max="11815" width="1.33203125" style="73" customWidth="1"/>
    <col min="11816" max="11816" width="3.1328125" style="73" customWidth="1"/>
    <col min="11817" max="11817" width="1.1328125" style="73" customWidth="1"/>
    <col min="11818" max="11818" width="1.86328125" style="73" customWidth="1"/>
    <col min="11819" max="11819" width="2.6640625" style="73" customWidth="1"/>
    <col min="11820" max="11820" width="1.1328125" style="73" customWidth="1"/>
    <col min="11821" max="11821" width="2.46484375" style="73" customWidth="1"/>
    <col min="11822" max="12032" width="6.86328125" style="73"/>
    <col min="12033" max="12033" width="1" style="73" customWidth="1"/>
    <col min="12034" max="12034" width="6.86328125" style="73"/>
    <col min="12035" max="12036" width="2.6640625" style="73" customWidth="1"/>
    <col min="12037" max="12037" width="1.46484375" style="73" customWidth="1"/>
    <col min="12038" max="12038" width="1.1328125" style="73" customWidth="1"/>
    <col min="12039" max="12039" width="5.53125" style="73" customWidth="1"/>
    <col min="12040" max="12040" width="1" style="73" customWidth="1"/>
    <col min="12041" max="12041" width="1.6640625" style="73" customWidth="1"/>
    <col min="12042" max="12042" width="9.53125" style="73" customWidth="1"/>
    <col min="12043" max="12043" width="1.1328125" style="73" customWidth="1"/>
    <col min="12044" max="12044" width="2.53125" style="73" customWidth="1"/>
    <col min="12045" max="12045" width="4.6640625" style="73" customWidth="1"/>
    <col min="12046" max="12046" width="1.46484375" style="73" customWidth="1"/>
    <col min="12047" max="12047" width="8.53125" style="73" customWidth="1"/>
    <col min="12048" max="12048" width="1.33203125" style="73" customWidth="1"/>
    <col min="12049" max="12049" width="1" style="73" customWidth="1"/>
    <col min="12050" max="12050" width="1.33203125" style="73" customWidth="1"/>
    <col min="12051" max="12051" width="4.6640625" style="73" customWidth="1"/>
    <col min="12052" max="12052" width="2.53125" style="73" customWidth="1"/>
    <col min="12053" max="12053" width="2.86328125" style="73" customWidth="1"/>
    <col min="12054" max="12054" width="9.33203125" style="73" customWidth="1"/>
    <col min="12055" max="12055" width="2" style="73" customWidth="1"/>
    <col min="12056" max="12056" width="1.53125" style="73" customWidth="1"/>
    <col min="12057" max="12057" width="1.6640625" style="73" customWidth="1"/>
    <col min="12058" max="12058" width="1.53125" style="73" customWidth="1"/>
    <col min="12059" max="12059" width="7.33203125" style="73" customWidth="1"/>
    <col min="12060" max="12060" width="2.46484375" style="73" customWidth="1"/>
    <col min="12061" max="12061" width="3.33203125" style="73" customWidth="1"/>
    <col min="12062" max="12062" width="1.46484375" style="73" customWidth="1"/>
    <col min="12063" max="12063" width="4.6640625" style="73" customWidth="1"/>
    <col min="12064" max="12064" width="2.6640625" style="73" customWidth="1"/>
    <col min="12065" max="12065" width="1.46484375" style="73" customWidth="1"/>
    <col min="12066" max="12066" width="8.1328125" style="73" customWidth="1"/>
    <col min="12067" max="12067" width="11.46484375" style="73" customWidth="1"/>
    <col min="12068" max="12068" width="1.53125" style="73" customWidth="1"/>
    <col min="12069" max="12069" width="4" style="73" customWidth="1"/>
    <col min="12070" max="12070" width="2.46484375" style="73" customWidth="1"/>
    <col min="12071" max="12071" width="1.33203125" style="73" customWidth="1"/>
    <col min="12072" max="12072" width="3.1328125" style="73" customWidth="1"/>
    <col min="12073" max="12073" width="1.1328125" style="73" customWidth="1"/>
    <col min="12074" max="12074" width="1.86328125" style="73" customWidth="1"/>
    <col min="12075" max="12075" width="2.6640625" style="73" customWidth="1"/>
    <col min="12076" max="12076" width="1.1328125" style="73" customWidth="1"/>
    <col min="12077" max="12077" width="2.46484375" style="73" customWidth="1"/>
    <col min="12078" max="12288" width="6.86328125" style="73"/>
    <col min="12289" max="12289" width="1" style="73" customWidth="1"/>
    <col min="12290" max="12290" width="6.86328125" style="73"/>
    <col min="12291" max="12292" width="2.6640625" style="73" customWidth="1"/>
    <col min="12293" max="12293" width="1.46484375" style="73" customWidth="1"/>
    <col min="12294" max="12294" width="1.1328125" style="73" customWidth="1"/>
    <col min="12295" max="12295" width="5.53125" style="73" customWidth="1"/>
    <col min="12296" max="12296" width="1" style="73" customWidth="1"/>
    <col min="12297" max="12297" width="1.6640625" style="73" customWidth="1"/>
    <col min="12298" max="12298" width="9.53125" style="73" customWidth="1"/>
    <col min="12299" max="12299" width="1.1328125" style="73" customWidth="1"/>
    <col min="12300" max="12300" width="2.53125" style="73" customWidth="1"/>
    <col min="12301" max="12301" width="4.6640625" style="73" customWidth="1"/>
    <col min="12302" max="12302" width="1.46484375" style="73" customWidth="1"/>
    <col min="12303" max="12303" width="8.53125" style="73" customWidth="1"/>
    <col min="12304" max="12304" width="1.33203125" style="73" customWidth="1"/>
    <col min="12305" max="12305" width="1" style="73" customWidth="1"/>
    <col min="12306" max="12306" width="1.33203125" style="73" customWidth="1"/>
    <col min="12307" max="12307" width="4.6640625" style="73" customWidth="1"/>
    <col min="12308" max="12308" width="2.53125" style="73" customWidth="1"/>
    <col min="12309" max="12309" width="2.86328125" style="73" customWidth="1"/>
    <col min="12310" max="12310" width="9.33203125" style="73" customWidth="1"/>
    <col min="12311" max="12311" width="2" style="73" customWidth="1"/>
    <col min="12312" max="12312" width="1.53125" style="73" customWidth="1"/>
    <col min="12313" max="12313" width="1.6640625" style="73" customWidth="1"/>
    <col min="12314" max="12314" width="1.53125" style="73" customWidth="1"/>
    <col min="12315" max="12315" width="7.33203125" style="73" customWidth="1"/>
    <col min="12316" max="12316" width="2.46484375" style="73" customWidth="1"/>
    <col min="12317" max="12317" width="3.33203125" style="73" customWidth="1"/>
    <col min="12318" max="12318" width="1.46484375" style="73" customWidth="1"/>
    <col min="12319" max="12319" width="4.6640625" style="73" customWidth="1"/>
    <col min="12320" max="12320" width="2.6640625" style="73" customWidth="1"/>
    <col min="12321" max="12321" width="1.46484375" style="73" customWidth="1"/>
    <col min="12322" max="12322" width="8.1328125" style="73" customWidth="1"/>
    <col min="12323" max="12323" width="11.46484375" style="73" customWidth="1"/>
    <col min="12324" max="12324" width="1.53125" style="73" customWidth="1"/>
    <col min="12325" max="12325" width="4" style="73" customWidth="1"/>
    <col min="12326" max="12326" width="2.46484375" style="73" customWidth="1"/>
    <col min="12327" max="12327" width="1.33203125" style="73" customWidth="1"/>
    <col min="12328" max="12328" width="3.1328125" style="73" customWidth="1"/>
    <col min="12329" max="12329" width="1.1328125" style="73" customWidth="1"/>
    <col min="12330" max="12330" width="1.86328125" style="73" customWidth="1"/>
    <col min="12331" max="12331" width="2.6640625" style="73" customWidth="1"/>
    <col min="12332" max="12332" width="1.1328125" style="73" customWidth="1"/>
    <col min="12333" max="12333" width="2.46484375" style="73" customWidth="1"/>
    <col min="12334" max="12544" width="6.86328125" style="73"/>
    <col min="12545" max="12545" width="1" style="73" customWidth="1"/>
    <col min="12546" max="12546" width="6.86328125" style="73"/>
    <col min="12547" max="12548" width="2.6640625" style="73" customWidth="1"/>
    <col min="12549" max="12549" width="1.46484375" style="73" customWidth="1"/>
    <col min="12550" max="12550" width="1.1328125" style="73" customWidth="1"/>
    <col min="12551" max="12551" width="5.53125" style="73" customWidth="1"/>
    <col min="12552" max="12552" width="1" style="73" customWidth="1"/>
    <col min="12553" max="12553" width="1.6640625" style="73" customWidth="1"/>
    <col min="12554" max="12554" width="9.53125" style="73" customWidth="1"/>
    <col min="12555" max="12555" width="1.1328125" style="73" customWidth="1"/>
    <col min="12556" max="12556" width="2.53125" style="73" customWidth="1"/>
    <col min="12557" max="12557" width="4.6640625" style="73" customWidth="1"/>
    <col min="12558" max="12558" width="1.46484375" style="73" customWidth="1"/>
    <col min="12559" max="12559" width="8.53125" style="73" customWidth="1"/>
    <col min="12560" max="12560" width="1.33203125" style="73" customWidth="1"/>
    <col min="12561" max="12561" width="1" style="73" customWidth="1"/>
    <col min="12562" max="12562" width="1.33203125" style="73" customWidth="1"/>
    <col min="12563" max="12563" width="4.6640625" style="73" customWidth="1"/>
    <col min="12564" max="12564" width="2.53125" style="73" customWidth="1"/>
    <col min="12565" max="12565" width="2.86328125" style="73" customWidth="1"/>
    <col min="12566" max="12566" width="9.33203125" style="73" customWidth="1"/>
    <col min="12567" max="12567" width="2" style="73" customWidth="1"/>
    <col min="12568" max="12568" width="1.53125" style="73" customWidth="1"/>
    <col min="12569" max="12569" width="1.6640625" style="73" customWidth="1"/>
    <col min="12570" max="12570" width="1.53125" style="73" customWidth="1"/>
    <col min="12571" max="12571" width="7.33203125" style="73" customWidth="1"/>
    <col min="12572" max="12572" width="2.46484375" style="73" customWidth="1"/>
    <col min="12573" max="12573" width="3.33203125" style="73" customWidth="1"/>
    <col min="12574" max="12574" width="1.46484375" style="73" customWidth="1"/>
    <col min="12575" max="12575" width="4.6640625" style="73" customWidth="1"/>
    <col min="12576" max="12576" width="2.6640625" style="73" customWidth="1"/>
    <col min="12577" max="12577" width="1.46484375" style="73" customWidth="1"/>
    <col min="12578" max="12578" width="8.1328125" style="73" customWidth="1"/>
    <col min="12579" max="12579" width="11.46484375" style="73" customWidth="1"/>
    <col min="12580" max="12580" width="1.53125" style="73" customWidth="1"/>
    <col min="12581" max="12581" width="4" style="73" customWidth="1"/>
    <col min="12582" max="12582" width="2.46484375" style="73" customWidth="1"/>
    <col min="12583" max="12583" width="1.33203125" style="73" customWidth="1"/>
    <col min="12584" max="12584" width="3.1328125" style="73" customWidth="1"/>
    <col min="12585" max="12585" width="1.1328125" style="73" customWidth="1"/>
    <col min="12586" max="12586" width="1.86328125" style="73" customWidth="1"/>
    <col min="12587" max="12587" width="2.6640625" style="73" customWidth="1"/>
    <col min="12588" max="12588" width="1.1328125" style="73" customWidth="1"/>
    <col min="12589" max="12589" width="2.46484375" style="73" customWidth="1"/>
    <col min="12590" max="12800" width="6.86328125" style="73"/>
    <col min="12801" max="12801" width="1" style="73" customWidth="1"/>
    <col min="12802" max="12802" width="6.86328125" style="73"/>
    <col min="12803" max="12804" width="2.6640625" style="73" customWidth="1"/>
    <col min="12805" max="12805" width="1.46484375" style="73" customWidth="1"/>
    <col min="12806" max="12806" width="1.1328125" style="73" customWidth="1"/>
    <col min="12807" max="12807" width="5.53125" style="73" customWidth="1"/>
    <col min="12808" max="12808" width="1" style="73" customWidth="1"/>
    <col min="12809" max="12809" width="1.6640625" style="73" customWidth="1"/>
    <col min="12810" max="12810" width="9.53125" style="73" customWidth="1"/>
    <col min="12811" max="12811" width="1.1328125" style="73" customWidth="1"/>
    <col min="12812" max="12812" width="2.53125" style="73" customWidth="1"/>
    <col min="12813" max="12813" width="4.6640625" style="73" customWidth="1"/>
    <col min="12814" max="12814" width="1.46484375" style="73" customWidth="1"/>
    <col min="12815" max="12815" width="8.53125" style="73" customWidth="1"/>
    <col min="12816" max="12816" width="1.33203125" style="73" customWidth="1"/>
    <col min="12817" max="12817" width="1" style="73" customWidth="1"/>
    <col min="12818" max="12818" width="1.33203125" style="73" customWidth="1"/>
    <col min="12819" max="12819" width="4.6640625" style="73" customWidth="1"/>
    <col min="12820" max="12820" width="2.53125" style="73" customWidth="1"/>
    <col min="12821" max="12821" width="2.86328125" style="73" customWidth="1"/>
    <col min="12822" max="12822" width="9.33203125" style="73" customWidth="1"/>
    <col min="12823" max="12823" width="2" style="73" customWidth="1"/>
    <col min="12824" max="12824" width="1.53125" style="73" customWidth="1"/>
    <col min="12825" max="12825" width="1.6640625" style="73" customWidth="1"/>
    <col min="12826" max="12826" width="1.53125" style="73" customWidth="1"/>
    <col min="12827" max="12827" width="7.33203125" style="73" customWidth="1"/>
    <col min="12828" max="12828" width="2.46484375" style="73" customWidth="1"/>
    <col min="12829" max="12829" width="3.33203125" style="73" customWidth="1"/>
    <col min="12830" max="12830" width="1.46484375" style="73" customWidth="1"/>
    <col min="12831" max="12831" width="4.6640625" style="73" customWidth="1"/>
    <col min="12832" max="12832" width="2.6640625" style="73" customWidth="1"/>
    <col min="12833" max="12833" width="1.46484375" style="73" customWidth="1"/>
    <col min="12834" max="12834" width="8.1328125" style="73" customWidth="1"/>
    <col min="12835" max="12835" width="11.46484375" style="73" customWidth="1"/>
    <col min="12836" max="12836" width="1.53125" style="73" customWidth="1"/>
    <col min="12837" max="12837" width="4" style="73" customWidth="1"/>
    <col min="12838" max="12838" width="2.46484375" style="73" customWidth="1"/>
    <col min="12839" max="12839" width="1.33203125" style="73" customWidth="1"/>
    <col min="12840" max="12840" width="3.1328125" style="73" customWidth="1"/>
    <col min="12841" max="12841" width="1.1328125" style="73" customWidth="1"/>
    <col min="12842" max="12842" width="1.86328125" style="73" customWidth="1"/>
    <col min="12843" max="12843" width="2.6640625" style="73" customWidth="1"/>
    <col min="12844" max="12844" width="1.1328125" style="73" customWidth="1"/>
    <col min="12845" max="12845" width="2.46484375" style="73" customWidth="1"/>
    <col min="12846" max="13056" width="6.86328125" style="73"/>
    <col min="13057" max="13057" width="1" style="73" customWidth="1"/>
    <col min="13058" max="13058" width="6.86328125" style="73"/>
    <col min="13059" max="13060" width="2.6640625" style="73" customWidth="1"/>
    <col min="13061" max="13061" width="1.46484375" style="73" customWidth="1"/>
    <col min="13062" max="13062" width="1.1328125" style="73" customWidth="1"/>
    <col min="13063" max="13063" width="5.53125" style="73" customWidth="1"/>
    <col min="13064" max="13064" width="1" style="73" customWidth="1"/>
    <col min="13065" max="13065" width="1.6640625" style="73" customWidth="1"/>
    <col min="13066" max="13066" width="9.53125" style="73" customWidth="1"/>
    <col min="13067" max="13067" width="1.1328125" style="73" customWidth="1"/>
    <col min="13068" max="13068" width="2.53125" style="73" customWidth="1"/>
    <col min="13069" max="13069" width="4.6640625" style="73" customWidth="1"/>
    <col min="13070" max="13070" width="1.46484375" style="73" customWidth="1"/>
    <col min="13071" max="13071" width="8.53125" style="73" customWidth="1"/>
    <col min="13072" max="13072" width="1.33203125" style="73" customWidth="1"/>
    <col min="13073" max="13073" width="1" style="73" customWidth="1"/>
    <col min="13074" max="13074" width="1.33203125" style="73" customWidth="1"/>
    <col min="13075" max="13075" width="4.6640625" style="73" customWidth="1"/>
    <col min="13076" max="13076" width="2.53125" style="73" customWidth="1"/>
    <col min="13077" max="13077" width="2.86328125" style="73" customWidth="1"/>
    <col min="13078" max="13078" width="9.33203125" style="73" customWidth="1"/>
    <col min="13079" max="13079" width="2" style="73" customWidth="1"/>
    <col min="13080" max="13080" width="1.53125" style="73" customWidth="1"/>
    <col min="13081" max="13081" width="1.6640625" style="73" customWidth="1"/>
    <col min="13082" max="13082" width="1.53125" style="73" customWidth="1"/>
    <col min="13083" max="13083" width="7.33203125" style="73" customWidth="1"/>
    <col min="13084" max="13084" width="2.46484375" style="73" customWidth="1"/>
    <col min="13085" max="13085" width="3.33203125" style="73" customWidth="1"/>
    <col min="13086" max="13086" width="1.46484375" style="73" customWidth="1"/>
    <col min="13087" max="13087" width="4.6640625" style="73" customWidth="1"/>
    <col min="13088" max="13088" width="2.6640625" style="73" customWidth="1"/>
    <col min="13089" max="13089" width="1.46484375" style="73" customWidth="1"/>
    <col min="13090" max="13090" width="8.1328125" style="73" customWidth="1"/>
    <col min="13091" max="13091" width="11.46484375" style="73" customWidth="1"/>
    <col min="13092" max="13092" width="1.53125" style="73" customWidth="1"/>
    <col min="13093" max="13093" width="4" style="73" customWidth="1"/>
    <col min="13094" max="13094" width="2.46484375" style="73" customWidth="1"/>
    <col min="13095" max="13095" width="1.33203125" style="73" customWidth="1"/>
    <col min="13096" max="13096" width="3.1328125" style="73" customWidth="1"/>
    <col min="13097" max="13097" width="1.1328125" style="73" customWidth="1"/>
    <col min="13098" max="13098" width="1.86328125" style="73" customWidth="1"/>
    <col min="13099" max="13099" width="2.6640625" style="73" customWidth="1"/>
    <col min="13100" max="13100" width="1.1328125" style="73" customWidth="1"/>
    <col min="13101" max="13101" width="2.46484375" style="73" customWidth="1"/>
    <col min="13102" max="13312" width="6.86328125" style="73"/>
    <col min="13313" max="13313" width="1" style="73" customWidth="1"/>
    <col min="13314" max="13314" width="6.86328125" style="73"/>
    <col min="13315" max="13316" width="2.6640625" style="73" customWidth="1"/>
    <col min="13317" max="13317" width="1.46484375" style="73" customWidth="1"/>
    <col min="13318" max="13318" width="1.1328125" style="73" customWidth="1"/>
    <col min="13319" max="13319" width="5.53125" style="73" customWidth="1"/>
    <col min="13320" max="13320" width="1" style="73" customWidth="1"/>
    <col min="13321" max="13321" width="1.6640625" style="73" customWidth="1"/>
    <col min="13322" max="13322" width="9.53125" style="73" customWidth="1"/>
    <col min="13323" max="13323" width="1.1328125" style="73" customWidth="1"/>
    <col min="13324" max="13324" width="2.53125" style="73" customWidth="1"/>
    <col min="13325" max="13325" width="4.6640625" style="73" customWidth="1"/>
    <col min="13326" max="13326" width="1.46484375" style="73" customWidth="1"/>
    <col min="13327" max="13327" width="8.53125" style="73" customWidth="1"/>
    <col min="13328" max="13328" width="1.33203125" style="73" customWidth="1"/>
    <col min="13329" max="13329" width="1" style="73" customWidth="1"/>
    <col min="13330" max="13330" width="1.33203125" style="73" customWidth="1"/>
    <col min="13331" max="13331" width="4.6640625" style="73" customWidth="1"/>
    <col min="13332" max="13332" width="2.53125" style="73" customWidth="1"/>
    <col min="13333" max="13333" width="2.86328125" style="73" customWidth="1"/>
    <col min="13334" max="13334" width="9.33203125" style="73" customWidth="1"/>
    <col min="13335" max="13335" width="2" style="73" customWidth="1"/>
    <col min="13336" max="13336" width="1.53125" style="73" customWidth="1"/>
    <col min="13337" max="13337" width="1.6640625" style="73" customWidth="1"/>
    <col min="13338" max="13338" width="1.53125" style="73" customWidth="1"/>
    <col min="13339" max="13339" width="7.33203125" style="73" customWidth="1"/>
    <col min="13340" max="13340" width="2.46484375" style="73" customWidth="1"/>
    <col min="13341" max="13341" width="3.33203125" style="73" customWidth="1"/>
    <col min="13342" max="13342" width="1.46484375" style="73" customWidth="1"/>
    <col min="13343" max="13343" width="4.6640625" style="73" customWidth="1"/>
    <col min="13344" max="13344" width="2.6640625" style="73" customWidth="1"/>
    <col min="13345" max="13345" width="1.46484375" style="73" customWidth="1"/>
    <col min="13346" max="13346" width="8.1328125" style="73" customWidth="1"/>
    <col min="13347" max="13347" width="11.46484375" style="73" customWidth="1"/>
    <col min="13348" max="13348" width="1.53125" style="73" customWidth="1"/>
    <col min="13349" max="13349" width="4" style="73" customWidth="1"/>
    <col min="13350" max="13350" width="2.46484375" style="73" customWidth="1"/>
    <col min="13351" max="13351" width="1.33203125" style="73" customWidth="1"/>
    <col min="13352" max="13352" width="3.1328125" style="73" customWidth="1"/>
    <col min="13353" max="13353" width="1.1328125" style="73" customWidth="1"/>
    <col min="13354" max="13354" width="1.86328125" style="73" customWidth="1"/>
    <col min="13355" max="13355" width="2.6640625" style="73" customWidth="1"/>
    <col min="13356" max="13356" width="1.1328125" style="73" customWidth="1"/>
    <col min="13357" max="13357" width="2.46484375" style="73" customWidth="1"/>
    <col min="13358" max="13568" width="6.86328125" style="73"/>
    <col min="13569" max="13569" width="1" style="73" customWidth="1"/>
    <col min="13570" max="13570" width="6.86328125" style="73"/>
    <col min="13571" max="13572" width="2.6640625" style="73" customWidth="1"/>
    <col min="13573" max="13573" width="1.46484375" style="73" customWidth="1"/>
    <col min="13574" max="13574" width="1.1328125" style="73" customWidth="1"/>
    <col min="13575" max="13575" width="5.53125" style="73" customWidth="1"/>
    <col min="13576" max="13576" width="1" style="73" customWidth="1"/>
    <col min="13577" max="13577" width="1.6640625" style="73" customWidth="1"/>
    <col min="13578" max="13578" width="9.53125" style="73" customWidth="1"/>
    <col min="13579" max="13579" width="1.1328125" style="73" customWidth="1"/>
    <col min="13580" max="13580" width="2.53125" style="73" customWidth="1"/>
    <col min="13581" max="13581" width="4.6640625" style="73" customWidth="1"/>
    <col min="13582" max="13582" width="1.46484375" style="73" customWidth="1"/>
    <col min="13583" max="13583" width="8.53125" style="73" customWidth="1"/>
    <col min="13584" max="13584" width="1.33203125" style="73" customWidth="1"/>
    <col min="13585" max="13585" width="1" style="73" customWidth="1"/>
    <col min="13586" max="13586" width="1.33203125" style="73" customWidth="1"/>
    <col min="13587" max="13587" width="4.6640625" style="73" customWidth="1"/>
    <col min="13588" max="13588" width="2.53125" style="73" customWidth="1"/>
    <col min="13589" max="13589" width="2.86328125" style="73" customWidth="1"/>
    <col min="13590" max="13590" width="9.33203125" style="73" customWidth="1"/>
    <col min="13591" max="13591" width="2" style="73" customWidth="1"/>
    <col min="13592" max="13592" width="1.53125" style="73" customWidth="1"/>
    <col min="13593" max="13593" width="1.6640625" style="73" customWidth="1"/>
    <col min="13594" max="13594" width="1.53125" style="73" customWidth="1"/>
    <col min="13595" max="13595" width="7.33203125" style="73" customWidth="1"/>
    <col min="13596" max="13596" width="2.46484375" style="73" customWidth="1"/>
    <col min="13597" max="13597" width="3.33203125" style="73" customWidth="1"/>
    <col min="13598" max="13598" width="1.46484375" style="73" customWidth="1"/>
    <col min="13599" max="13599" width="4.6640625" style="73" customWidth="1"/>
    <col min="13600" max="13600" width="2.6640625" style="73" customWidth="1"/>
    <col min="13601" max="13601" width="1.46484375" style="73" customWidth="1"/>
    <col min="13602" max="13602" width="8.1328125" style="73" customWidth="1"/>
    <col min="13603" max="13603" width="11.46484375" style="73" customWidth="1"/>
    <col min="13604" max="13604" width="1.53125" style="73" customWidth="1"/>
    <col min="13605" max="13605" width="4" style="73" customWidth="1"/>
    <col min="13606" max="13606" width="2.46484375" style="73" customWidth="1"/>
    <col min="13607" max="13607" width="1.33203125" style="73" customWidth="1"/>
    <col min="13608" max="13608" width="3.1328125" style="73" customWidth="1"/>
    <col min="13609" max="13609" width="1.1328125" style="73" customWidth="1"/>
    <col min="13610" max="13610" width="1.86328125" style="73" customWidth="1"/>
    <col min="13611" max="13611" width="2.6640625" style="73" customWidth="1"/>
    <col min="13612" max="13612" width="1.1328125" style="73" customWidth="1"/>
    <col min="13613" max="13613" width="2.46484375" style="73" customWidth="1"/>
    <col min="13614" max="13824" width="6.86328125" style="73"/>
    <col min="13825" max="13825" width="1" style="73" customWidth="1"/>
    <col min="13826" max="13826" width="6.86328125" style="73"/>
    <col min="13827" max="13828" width="2.6640625" style="73" customWidth="1"/>
    <col min="13829" max="13829" width="1.46484375" style="73" customWidth="1"/>
    <col min="13830" max="13830" width="1.1328125" style="73" customWidth="1"/>
    <col min="13831" max="13831" width="5.53125" style="73" customWidth="1"/>
    <col min="13832" max="13832" width="1" style="73" customWidth="1"/>
    <col min="13833" max="13833" width="1.6640625" style="73" customWidth="1"/>
    <col min="13834" max="13834" width="9.53125" style="73" customWidth="1"/>
    <col min="13835" max="13835" width="1.1328125" style="73" customWidth="1"/>
    <col min="13836" max="13836" width="2.53125" style="73" customWidth="1"/>
    <col min="13837" max="13837" width="4.6640625" style="73" customWidth="1"/>
    <col min="13838" max="13838" width="1.46484375" style="73" customWidth="1"/>
    <col min="13839" max="13839" width="8.53125" style="73" customWidth="1"/>
    <col min="13840" max="13840" width="1.33203125" style="73" customWidth="1"/>
    <col min="13841" max="13841" width="1" style="73" customWidth="1"/>
    <col min="13842" max="13842" width="1.33203125" style="73" customWidth="1"/>
    <col min="13843" max="13843" width="4.6640625" style="73" customWidth="1"/>
    <col min="13844" max="13844" width="2.53125" style="73" customWidth="1"/>
    <col min="13845" max="13845" width="2.86328125" style="73" customWidth="1"/>
    <col min="13846" max="13846" width="9.33203125" style="73" customWidth="1"/>
    <col min="13847" max="13847" width="2" style="73" customWidth="1"/>
    <col min="13848" max="13848" width="1.53125" style="73" customWidth="1"/>
    <col min="13849" max="13849" width="1.6640625" style="73" customWidth="1"/>
    <col min="13850" max="13850" width="1.53125" style="73" customWidth="1"/>
    <col min="13851" max="13851" width="7.33203125" style="73" customWidth="1"/>
    <col min="13852" max="13852" width="2.46484375" style="73" customWidth="1"/>
    <col min="13853" max="13853" width="3.33203125" style="73" customWidth="1"/>
    <col min="13854" max="13854" width="1.46484375" style="73" customWidth="1"/>
    <col min="13855" max="13855" width="4.6640625" style="73" customWidth="1"/>
    <col min="13856" max="13856" width="2.6640625" style="73" customWidth="1"/>
    <col min="13857" max="13857" width="1.46484375" style="73" customWidth="1"/>
    <col min="13858" max="13858" width="8.1328125" style="73" customWidth="1"/>
    <col min="13859" max="13859" width="11.46484375" style="73" customWidth="1"/>
    <col min="13860" max="13860" width="1.53125" style="73" customWidth="1"/>
    <col min="13861" max="13861" width="4" style="73" customWidth="1"/>
    <col min="13862" max="13862" width="2.46484375" style="73" customWidth="1"/>
    <col min="13863" max="13863" width="1.33203125" style="73" customWidth="1"/>
    <col min="13864" max="13864" width="3.1328125" style="73" customWidth="1"/>
    <col min="13865" max="13865" width="1.1328125" style="73" customWidth="1"/>
    <col min="13866" max="13866" width="1.86328125" style="73" customWidth="1"/>
    <col min="13867" max="13867" width="2.6640625" style="73" customWidth="1"/>
    <col min="13868" max="13868" width="1.1328125" style="73" customWidth="1"/>
    <col min="13869" max="13869" width="2.46484375" style="73" customWidth="1"/>
    <col min="13870" max="14080" width="6.86328125" style="73"/>
    <col min="14081" max="14081" width="1" style="73" customWidth="1"/>
    <col min="14082" max="14082" width="6.86328125" style="73"/>
    <col min="14083" max="14084" width="2.6640625" style="73" customWidth="1"/>
    <col min="14085" max="14085" width="1.46484375" style="73" customWidth="1"/>
    <col min="14086" max="14086" width="1.1328125" style="73" customWidth="1"/>
    <col min="14087" max="14087" width="5.53125" style="73" customWidth="1"/>
    <col min="14088" max="14088" width="1" style="73" customWidth="1"/>
    <col min="14089" max="14089" width="1.6640625" style="73" customWidth="1"/>
    <col min="14090" max="14090" width="9.53125" style="73" customWidth="1"/>
    <col min="14091" max="14091" width="1.1328125" style="73" customWidth="1"/>
    <col min="14092" max="14092" width="2.53125" style="73" customWidth="1"/>
    <col min="14093" max="14093" width="4.6640625" style="73" customWidth="1"/>
    <col min="14094" max="14094" width="1.46484375" style="73" customWidth="1"/>
    <col min="14095" max="14095" width="8.53125" style="73" customWidth="1"/>
    <col min="14096" max="14096" width="1.33203125" style="73" customWidth="1"/>
    <col min="14097" max="14097" width="1" style="73" customWidth="1"/>
    <col min="14098" max="14098" width="1.33203125" style="73" customWidth="1"/>
    <col min="14099" max="14099" width="4.6640625" style="73" customWidth="1"/>
    <col min="14100" max="14100" width="2.53125" style="73" customWidth="1"/>
    <col min="14101" max="14101" width="2.86328125" style="73" customWidth="1"/>
    <col min="14102" max="14102" width="9.33203125" style="73" customWidth="1"/>
    <col min="14103" max="14103" width="2" style="73" customWidth="1"/>
    <col min="14104" max="14104" width="1.53125" style="73" customWidth="1"/>
    <col min="14105" max="14105" width="1.6640625" style="73" customWidth="1"/>
    <col min="14106" max="14106" width="1.53125" style="73" customWidth="1"/>
    <col min="14107" max="14107" width="7.33203125" style="73" customWidth="1"/>
    <col min="14108" max="14108" width="2.46484375" style="73" customWidth="1"/>
    <col min="14109" max="14109" width="3.33203125" style="73" customWidth="1"/>
    <col min="14110" max="14110" width="1.46484375" style="73" customWidth="1"/>
    <col min="14111" max="14111" width="4.6640625" style="73" customWidth="1"/>
    <col min="14112" max="14112" width="2.6640625" style="73" customWidth="1"/>
    <col min="14113" max="14113" width="1.46484375" style="73" customWidth="1"/>
    <col min="14114" max="14114" width="8.1328125" style="73" customWidth="1"/>
    <col min="14115" max="14115" width="11.46484375" style="73" customWidth="1"/>
    <col min="14116" max="14116" width="1.53125" style="73" customWidth="1"/>
    <col min="14117" max="14117" width="4" style="73" customWidth="1"/>
    <col min="14118" max="14118" width="2.46484375" style="73" customWidth="1"/>
    <col min="14119" max="14119" width="1.33203125" style="73" customWidth="1"/>
    <col min="14120" max="14120" width="3.1328125" style="73" customWidth="1"/>
    <col min="14121" max="14121" width="1.1328125" style="73" customWidth="1"/>
    <col min="14122" max="14122" width="1.86328125" style="73" customWidth="1"/>
    <col min="14123" max="14123" width="2.6640625" style="73" customWidth="1"/>
    <col min="14124" max="14124" width="1.1328125" style="73" customWidth="1"/>
    <col min="14125" max="14125" width="2.46484375" style="73" customWidth="1"/>
    <col min="14126" max="14336" width="6.86328125" style="73"/>
    <col min="14337" max="14337" width="1" style="73" customWidth="1"/>
    <col min="14338" max="14338" width="6.86328125" style="73"/>
    <col min="14339" max="14340" width="2.6640625" style="73" customWidth="1"/>
    <col min="14341" max="14341" width="1.46484375" style="73" customWidth="1"/>
    <col min="14342" max="14342" width="1.1328125" style="73" customWidth="1"/>
    <col min="14343" max="14343" width="5.53125" style="73" customWidth="1"/>
    <col min="14344" max="14344" width="1" style="73" customWidth="1"/>
    <col min="14345" max="14345" width="1.6640625" style="73" customWidth="1"/>
    <col min="14346" max="14346" width="9.53125" style="73" customWidth="1"/>
    <col min="14347" max="14347" width="1.1328125" style="73" customWidth="1"/>
    <col min="14348" max="14348" width="2.53125" style="73" customWidth="1"/>
    <col min="14349" max="14349" width="4.6640625" style="73" customWidth="1"/>
    <col min="14350" max="14350" width="1.46484375" style="73" customWidth="1"/>
    <col min="14351" max="14351" width="8.53125" style="73" customWidth="1"/>
    <col min="14352" max="14352" width="1.33203125" style="73" customWidth="1"/>
    <col min="14353" max="14353" width="1" style="73" customWidth="1"/>
    <col min="14354" max="14354" width="1.33203125" style="73" customWidth="1"/>
    <col min="14355" max="14355" width="4.6640625" style="73" customWidth="1"/>
    <col min="14356" max="14356" width="2.53125" style="73" customWidth="1"/>
    <col min="14357" max="14357" width="2.86328125" style="73" customWidth="1"/>
    <col min="14358" max="14358" width="9.33203125" style="73" customWidth="1"/>
    <col min="14359" max="14359" width="2" style="73" customWidth="1"/>
    <col min="14360" max="14360" width="1.53125" style="73" customWidth="1"/>
    <col min="14361" max="14361" width="1.6640625" style="73" customWidth="1"/>
    <col min="14362" max="14362" width="1.53125" style="73" customWidth="1"/>
    <col min="14363" max="14363" width="7.33203125" style="73" customWidth="1"/>
    <col min="14364" max="14364" width="2.46484375" style="73" customWidth="1"/>
    <col min="14365" max="14365" width="3.33203125" style="73" customWidth="1"/>
    <col min="14366" max="14366" width="1.46484375" style="73" customWidth="1"/>
    <col min="14367" max="14367" width="4.6640625" style="73" customWidth="1"/>
    <col min="14368" max="14368" width="2.6640625" style="73" customWidth="1"/>
    <col min="14369" max="14369" width="1.46484375" style="73" customWidth="1"/>
    <col min="14370" max="14370" width="8.1328125" style="73" customWidth="1"/>
    <col min="14371" max="14371" width="11.46484375" style="73" customWidth="1"/>
    <col min="14372" max="14372" width="1.53125" style="73" customWidth="1"/>
    <col min="14373" max="14373" width="4" style="73" customWidth="1"/>
    <col min="14374" max="14374" width="2.46484375" style="73" customWidth="1"/>
    <col min="14375" max="14375" width="1.33203125" style="73" customWidth="1"/>
    <col min="14376" max="14376" width="3.1328125" style="73" customWidth="1"/>
    <col min="14377" max="14377" width="1.1328125" style="73" customWidth="1"/>
    <col min="14378" max="14378" width="1.86328125" style="73" customWidth="1"/>
    <col min="14379" max="14379" width="2.6640625" style="73" customWidth="1"/>
    <col min="14380" max="14380" width="1.1328125" style="73" customWidth="1"/>
    <col min="14381" max="14381" width="2.46484375" style="73" customWidth="1"/>
    <col min="14382" max="14592" width="6.86328125" style="73"/>
    <col min="14593" max="14593" width="1" style="73" customWidth="1"/>
    <col min="14594" max="14594" width="6.86328125" style="73"/>
    <col min="14595" max="14596" width="2.6640625" style="73" customWidth="1"/>
    <col min="14597" max="14597" width="1.46484375" style="73" customWidth="1"/>
    <col min="14598" max="14598" width="1.1328125" style="73" customWidth="1"/>
    <col min="14599" max="14599" width="5.53125" style="73" customWidth="1"/>
    <col min="14600" max="14600" width="1" style="73" customWidth="1"/>
    <col min="14601" max="14601" width="1.6640625" style="73" customWidth="1"/>
    <col min="14602" max="14602" width="9.53125" style="73" customWidth="1"/>
    <col min="14603" max="14603" width="1.1328125" style="73" customWidth="1"/>
    <col min="14604" max="14604" width="2.53125" style="73" customWidth="1"/>
    <col min="14605" max="14605" width="4.6640625" style="73" customWidth="1"/>
    <col min="14606" max="14606" width="1.46484375" style="73" customWidth="1"/>
    <col min="14607" max="14607" width="8.53125" style="73" customWidth="1"/>
    <col min="14608" max="14608" width="1.33203125" style="73" customWidth="1"/>
    <col min="14609" max="14609" width="1" style="73" customWidth="1"/>
    <col min="14610" max="14610" width="1.33203125" style="73" customWidth="1"/>
    <col min="14611" max="14611" width="4.6640625" style="73" customWidth="1"/>
    <col min="14612" max="14612" width="2.53125" style="73" customWidth="1"/>
    <col min="14613" max="14613" width="2.86328125" style="73" customWidth="1"/>
    <col min="14614" max="14614" width="9.33203125" style="73" customWidth="1"/>
    <col min="14615" max="14615" width="2" style="73" customWidth="1"/>
    <col min="14616" max="14616" width="1.53125" style="73" customWidth="1"/>
    <col min="14617" max="14617" width="1.6640625" style="73" customWidth="1"/>
    <col min="14618" max="14618" width="1.53125" style="73" customWidth="1"/>
    <col min="14619" max="14619" width="7.33203125" style="73" customWidth="1"/>
    <col min="14620" max="14620" width="2.46484375" style="73" customWidth="1"/>
    <col min="14621" max="14621" width="3.33203125" style="73" customWidth="1"/>
    <col min="14622" max="14622" width="1.46484375" style="73" customWidth="1"/>
    <col min="14623" max="14623" width="4.6640625" style="73" customWidth="1"/>
    <col min="14624" max="14624" width="2.6640625" style="73" customWidth="1"/>
    <col min="14625" max="14625" width="1.46484375" style="73" customWidth="1"/>
    <col min="14626" max="14626" width="8.1328125" style="73" customWidth="1"/>
    <col min="14627" max="14627" width="11.46484375" style="73" customWidth="1"/>
    <col min="14628" max="14628" width="1.53125" style="73" customWidth="1"/>
    <col min="14629" max="14629" width="4" style="73" customWidth="1"/>
    <col min="14630" max="14630" width="2.46484375" style="73" customWidth="1"/>
    <col min="14631" max="14631" width="1.33203125" style="73" customWidth="1"/>
    <col min="14632" max="14632" width="3.1328125" style="73" customWidth="1"/>
    <col min="14633" max="14633" width="1.1328125" style="73" customWidth="1"/>
    <col min="14634" max="14634" width="1.86328125" style="73" customWidth="1"/>
    <col min="14635" max="14635" width="2.6640625" style="73" customWidth="1"/>
    <col min="14636" max="14636" width="1.1328125" style="73" customWidth="1"/>
    <col min="14637" max="14637" width="2.46484375" style="73" customWidth="1"/>
    <col min="14638" max="14848" width="6.86328125" style="73"/>
    <col min="14849" max="14849" width="1" style="73" customWidth="1"/>
    <col min="14850" max="14850" width="6.86328125" style="73"/>
    <col min="14851" max="14852" width="2.6640625" style="73" customWidth="1"/>
    <col min="14853" max="14853" width="1.46484375" style="73" customWidth="1"/>
    <col min="14854" max="14854" width="1.1328125" style="73" customWidth="1"/>
    <col min="14855" max="14855" width="5.53125" style="73" customWidth="1"/>
    <col min="14856" max="14856" width="1" style="73" customWidth="1"/>
    <col min="14857" max="14857" width="1.6640625" style="73" customWidth="1"/>
    <col min="14858" max="14858" width="9.53125" style="73" customWidth="1"/>
    <col min="14859" max="14859" width="1.1328125" style="73" customWidth="1"/>
    <col min="14860" max="14860" width="2.53125" style="73" customWidth="1"/>
    <col min="14861" max="14861" width="4.6640625" style="73" customWidth="1"/>
    <col min="14862" max="14862" width="1.46484375" style="73" customWidth="1"/>
    <col min="14863" max="14863" width="8.53125" style="73" customWidth="1"/>
    <col min="14864" max="14864" width="1.33203125" style="73" customWidth="1"/>
    <col min="14865" max="14865" width="1" style="73" customWidth="1"/>
    <col min="14866" max="14866" width="1.33203125" style="73" customWidth="1"/>
    <col min="14867" max="14867" width="4.6640625" style="73" customWidth="1"/>
    <col min="14868" max="14868" width="2.53125" style="73" customWidth="1"/>
    <col min="14869" max="14869" width="2.86328125" style="73" customWidth="1"/>
    <col min="14870" max="14870" width="9.33203125" style="73" customWidth="1"/>
    <col min="14871" max="14871" width="2" style="73" customWidth="1"/>
    <col min="14872" max="14872" width="1.53125" style="73" customWidth="1"/>
    <col min="14873" max="14873" width="1.6640625" style="73" customWidth="1"/>
    <col min="14874" max="14874" width="1.53125" style="73" customWidth="1"/>
    <col min="14875" max="14875" width="7.33203125" style="73" customWidth="1"/>
    <col min="14876" max="14876" width="2.46484375" style="73" customWidth="1"/>
    <col min="14877" max="14877" width="3.33203125" style="73" customWidth="1"/>
    <col min="14878" max="14878" width="1.46484375" style="73" customWidth="1"/>
    <col min="14879" max="14879" width="4.6640625" style="73" customWidth="1"/>
    <col min="14880" max="14880" width="2.6640625" style="73" customWidth="1"/>
    <col min="14881" max="14881" width="1.46484375" style="73" customWidth="1"/>
    <col min="14882" max="14882" width="8.1328125" style="73" customWidth="1"/>
    <col min="14883" max="14883" width="11.46484375" style="73" customWidth="1"/>
    <col min="14884" max="14884" width="1.53125" style="73" customWidth="1"/>
    <col min="14885" max="14885" width="4" style="73" customWidth="1"/>
    <col min="14886" max="14886" width="2.46484375" style="73" customWidth="1"/>
    <col min="14887" max="14887" width="1.33203125" style="73" customWidth="1"/>
    <col min="14888" max="14888" width="3.1328125" style="73" customWidth="1"/>
    <col min="14889" max="14889" width="1.1328125" style="73" customWidth="1"/>
    <col min="14890" max="14890" width="1.86328125" style="73" customWidth="1"/>
    <col min="14891" max="14891" width="2.6640625" style="73" customWidth="1"/>
    <col min="14892" max="14892" width="1.1328125" style="73" customWidth="1"/>
    <col min="14893" max="14893" width="2.46484375" style="73" customWidth="1"/>
    <col min="14894" max="15104" width="6.86328125" style="73"/>
    <col min="15105" max="15105" width="1" style="73" customWidth="1"/>
    <col min="15106" max="15106" width="6.86328125" style="73"/>
    <col min="15107" max="15108" width="2.6640625" style="73" customWidth="1"/>
    <col min="15109" max="15109" width="1.46484375" style="73" customWidth="1"/>
    <col min="15110" max="15110" width="1.1328125" style="73" customWidth="1"/>
    <col min="15111" max="15111" width="5.53125" style="73" customWidth="1"/>
    <col min="15112" max="15112" width="1" style="73" customWidth="1"/>
    <col min="15113" max="15113" width="1.6640625" style="73" customWidth="1"/>
    <col min="15114" max="15114" width="9.53125" style="73" customWidth="1"/>
    <col min="15115" max="15115" width="1.1328125" style="73" customWidth="1"/>
    <col min="15116" max="15116" width="2.53125" style="73" customWidth="1"/>
    <col min="15117" max="15117" width="4.6640625" style="73" customWidth="1"/>
    <col min="15118" max="15118" width="1.46484375" style="73" customWidth="1"/>
    <col min="15119" max="15119" width="8.53125" style="73" customWidth="1"/>
    <col min="15120" max="15120" width="1.33203125" style="73" customWidth="1"/>
    <col min="15121" max="15121" width="1" style="73" customWidth="1"/>
    <col min="15122" max="15122" width="1.33203125" style="73" customWidth="1"/>
    <col min="15123" max="15123" width="4.6640625" style="73" customWidth="1"/>
    <col min="15124" max="15124" width="2.53125" style="73" customWidth="1"/>
    <col min="15125" max="15125" width="2.86328125" style="73" customWidth="1"/>
    <col min="15126" max="15126" width="9.33203125" style="73" customWidth="1"/>
    <col min="15127" max="15127" width="2" style="73" customWidth="1"/>
    <col min="15128" max="15128" width="1.53125" style="73" customWidth="1"/>
    <col min="15129" max="15129" width="1.6640625" style="73" customWidth="1"/>
    <col min="15130" max="15130" width="1.53125" style="73" customWidth="1"/>
    <col min="15131" max="15131" width="7.33203125" style="73" customWidth="1"/>
    <col min="15132" max="15132" width="2.46484375" style="73" customWidth="1"/>
    <col min="15133" max="15133" width="3.33203125" style="73" customWidth="1"/>
    <col min="15134" max="15134" width="1.46484375" style="73" customWidth="1"/>
    <col min="15135" max="15135" width="4.6640625" style="73" customWidth="1"/>
    <col min="15136" max="15136" width="2.6640625" style="73" customWidth="1"/>
    <col min="15137" max="15137" width="1.46484375" style="73" customWidth="1"/>
    <col min="15138" max="15138" width="8.1328125" style="73" customWidth="1"/>
    <col min="15139" max="15139" width="11.46484375" style="73" customWidth="1"/>
    <col min="15140" max="15140" width="1.53125" style="73" customWidth="1"/>
    <col min="15141" max="15141" width="4" style="73" customWidth="1"/>
    <col min="15142" max="15142" width="2.46484375" style="73" customWidth="1"/>
    <col min="15143" max="15143" width="1.33203125" style="73" customWidth="1"/>
    <col min="15144" max="15144" width="3.1328125" style="73" customWidth="1"/>
    <col min="15145" max="15145" width="1.1328125" style="73" customWidth="1"/>
    <col min="15146" max="15146" width="1.86328125" style="73" customWidth="1"/>
    <col min="15147" max="15147" width="2.6640625" style="73" customWidth="1"/>
    <col min="15148" max="15148" width="1.1328125" style="73" customWidth="1"/>
    <col min="15149" max="15149" width="2.46484375" style="73" customWidth="1"/>
    <col min="15150" max="15360" width="6.86328125" style="73"/>
    <col min="15361" max="15361" width="1" style="73" customWidth="1"/>
    <col min="15362" max="15362" width="6.86328125" style="73"/>
    <col min="15363" max="15364" width="2.6640625" style="73" customWidth="1"/>
    <col min="15365" max="15365" width="1.46484375" style="73" customWidth="1"/>
    <col min="15366" max="15366" width="1.1328125" style="73" customWidth="1"/>
    <col min="15367" max="15367" width="5.53125" style="73" customWidth="1"/>
    <col min="15368" max="15368" width="1" style="73" customWidth="1"/>
    <col min="15369" max="15369" width="1.6640625" style="73" customWidth="1"/>
    <col min="15370" max="15370" width="9.53125" style="73" customWidth="1"/>
    <col min="15371" max="15371" width="1.1328125" style="73" customWidth="1"/>
    <col min="15372" max="15372" width="2.53125" style="73" customWidth="1"/>
    <col min="15373" max="15373" width="4.6640625" style="73" customWidth="1"/>
    <col min="15374" max="15374" width="1.46484375" style="73" customWidth="1"/>
    <col min="15375" max="15375" width="8.53125" style="73" customWidth="1"/>
    <col min="15376" max="15376" width="1.33203125" style="73" customWidth="1"/>
    <col min="15377" max="15377" width="1" style="73" customWidth="1"/>
    <col min="15378" max="15378" width="1.33203125" style="73" customWidth="1"/>
    <col min="15379" max="15379" width="4.6640625" style="73" customWidth="1"/>
    <col min="15380" max="15380" width="2.53125" style="73" customWidth="1"/>
    <col min="15381" max="15381" width="2.86328125" style="73" customWidth="1"/>
    <col min="15382" max="15382" width="9.33203125" style="73" customWidth="1"/>
    <col min="15383" max="15383" width="2" style="73" customWidth="1"/>
    <col min="15384" max="15384" width="1.53125" style="73" customWidth="1"/>
    <col min="15385" max="15385" width="1.6640625" style="73" customWidth="1"/>
    <col min="15386" max="15386" width="1.53125" style="73" customWidth="1"/>
    <col min="15387" max="15387" width="7.33203125" style="73" customWidth="1"/>
    <col min="15388" max="15388" width="2.46484375" style="73" customWidth="1"/>
    <col min="15389" max="15389" width="3.33203125" style="73" customWidth="1"/>
    <col min="15390" max="15390" width="1.46484375" style="73" customWidth="1"/>
    <col min="15391" max="15391" width="4.6640625" style="73" customWidth="1"/>
    <col min="15392" max="15392" width="2.6640625" style="73" customWidth="1"/>
    <col min="15393" max="15393" width="1.46484375" style="73" customWidth="1"/>
    <col min="15394" max="15394" width="8.1328125" style="73" customWidth="1"/>
    <col min="15395" max="15395" width="11.46484375" style="73" customWidth="1"/>
    <col min="15396" max="15396" width="1.53125" style="73" customWidth="1"/>
    <col min="15397" max="15397" width="4" style="73" customWidth="1"/>
    <col min="15398" max="15398" width="2.46484375" style="73" customWidth="1"/>
    <col min="15399" max="15399" width="1.33203125" style="73" customWidth="1"/>
    <col min="15400" max="15400" width="3.1328125" style="73" customWidth="1"/>
    <col min="15401" max="15401" width="1.1328125" style="73" customWidth="1"/>
    <col min="15402" max="15402" width="1.86328125" style="73" customWidth="1"/>
    <col min="15403" max="15403" width="2.6640625" style="73" customWidth="1"/>
    <col min="15404" max="15404" width="1.1328125" style="73" customWidth="1"/>
    <col min="15405" max="15405" width="2.46484375" style="73" customWidth="1"/>
    <col min="15406" max="15616" width="6.86328125" style="73"/>
    <col min="15617" max="15617" width="1" style="73" customWidth="1"/>
    <col min="15618" max="15618" width="6.86328125" style="73"/>
    <col min="15619" max="15620" width="2.6640625" style="73" customWidth="1"/>
    <col min="15621" max="15621" width="1.46484375" style="73" customWidth="1"/>
    <col min="15622" max="15622" width="1.1328125" style="73" customWidth="1"/>
    <col min="15623" max="15623" width="5.53125" style="73" customWidth="1"/>
    <col min="15624" max="15624" width="1" style="73" customWidth="1"/>
    <col min="15625" max="15625" width="1.6640625" style="73" customWidth="1"/>
    <col min="15626" max="15626" width="9.53125" style="73" customWidth="1"/>
    <col min="15627" max="15627" width="1.1328125" style="73" customWidth="1"/>
    <col min="15628" max="15628" width="2.53125" style="73" customWidth="1"/>
    <col min="15629" max="15629" width="4.6640625" style="73" customWidth="1"/>
    <col min="15630" max="15630" width="1.46484375" style="73" customWidth="1"/>
    <col min="15631" max="15631" width="8.53125" style="73" customWidth="1"/>
    <col min="15632" max="15632" width="1.33203125" style="73" customWidth="1"/>
    <col min="15633" max="15633" width="1" style="73" customWidth="1"/>
    <col min="15634" max="15634" width="1.33203125" style="73" customWidth="1"/>
    <col min="15635" max="15635" width="4.6640625" style="73" customWidth="1"/>
    <col min="15636" max="15636" width="2.53125" style="73" customWidth="1"/>
    <col min="15637" max="15637" width="2.86328125" style="73" customWidth="1"/>
    <col min="15638" max="15638" width="9.33203125" style="73" customWidth="1"/>
    <col min="15639" max="15639" width="2" style="73" customWidth="1"/>
    <col min="15640" max="15640" width="1.53125" style="73" customWidth="1"/>
    <col min="15641" max="15641" width="1.6640625" style="73" customWidth="1"/>
    <col min="15642" max="15642" width="1.53125" style="73" customWidth="1"/>
    <col min="15643" max="15643" width="7.33203125" style="73" customWidth="1"/>
    <col min="15644" max="15644" width="2.46484375" style="73" customWidth="1"/>
    <col min="15645" max="15645" width="3.33203125" style="73" customWidth="1"/>
    <col min="15646" max="15646" width="1.46484375" style="73" customWidth="1"/>
    <col min="15647" max="15647" width="4.6640625" style="73" customWidth="1"/>
    <col min="15648" max="15648" width="2.6640625" style="73" customWidth="1"/>
    <col min="15649" max="15649" width="1.46484375" style="73" customWidth="1"/>
    <col min="15650" max="15650" width="8.1328125" style="73" customWidth="1"/>
    <col min="15651" max="15651" width="11.46484375" style="73" customWidth="1"/>
    <col min="15652" max="15652" width="1.53125" style="73" customWidth="1"/>
    <col min="15653" max="15653" width="4" style="73" customWidth="1"/>
    <col min="15654" max="15654" width="2.46484375" style="73" customWidth="1"/>
    <col min="15655" max="15655" width="1.33203125" style="73" customWidth="1"/>
    <col min="15656" max="15656" width="3.1328125" style="73" customWidth="1"/>
    <col min="15657" max="15657" width="1.1328125" style="73" customWidth="1"/>
    <col min="15658" max="15658" width="1.86328125" style="73" customWidth="1"/>
    <col min="15659" max="15659" width="2.6640625" style="73" customWidth="1"/>
    <col min="15660" max="15660" width="1.1328125" style="73" customWidth="1"/>
    <col min="15661" max="15661" width="2.46484375" style="73" customWidth="1"/>
    <col min="15662" max="15872" width="6.86328125" style="73"/>
    <col min="15873" max="15873" width="1" style="73" customWidth="1"/>
    <col min="15874" max="15874" width="6.86328125" style="73"/>
    <col min="15875" max="15876" width="2.6640625" style="73" customWidth="1"/>
    <col min="15877" max="15877" width="1.46484375" style="73" customWidth="1"/>
    <col min="15878" max="15878" width="1.1328125" style="73" customWidth="1"/>
    <col min="15879" max="15879" width="5.53125" style="73" customWidth="1"/>
    <col min="15880" max="15880" width="1" style="73" customWidth="1"/>
    <col min="15881" max="15881" width="1.6640625" style="73" customWidth="1"/>
    <col min="15882" max="15882" width="9.53125" style="73" customWidth="1"/>
    <col min="15883" max="15883" width="1.1328125" style="73" customWidth="1"/>
    <col min="15884" max="15884" width="2.53125" style="73" customWidth="1"/>
    <col min="15885" max="15885" width="4.6640625" style="73" customWidth="1"/>
    <col min="15886" max="15886" width="1.46484375" style="73" customWidth="1"/>
    <col min="15887" max="15887" width="8.53125" style="73" customWidth="1"/>
    <col min="15888" max="15888" width="1.33203125" style="73" customWidth="1"/>
    <col min="15889" max="15889" width="1" style="73" customWidth="1"/>
    <col min="15890" max="15890" width="1.33203125" style="73" customWidth="1"/>
    <col min="15891" max="15891" width="4.6640625" style="73" customWidth="1"/>
    <col min="15892" max="15892" width="2.53125" style="73" customWidth="1"/>
    <col min="15893" max="15893" width="2.86328125" style="73" customWidth="1"/>
    <col min="15894" max="15894" width="9.33203125" style="73" customWidth="1"/>
    <col min="15895" max="15895" width="2" style="73" customWidth="1"/>
    <col min="15896" max="15896" width="1.53125" style="73" customWidth="1"/>
    <col min="15897" max="15897" width="1.6640625" style="73" customWidth="1"/>
    <col min="15898" max="15898" width="1.53125" style="73" customWidth="1"/>
    <col min="15899" max="15899" width="7.33203125" style="73" customWidth="1"/>
    <col min="15900" max="15900" width="2.46484375" style="73" customWidth="1"/>
    <col min="15901" max="15901" width="3.33203125" style="73" customWidth="1"/>
    <col min="15902" max="15902" width="1.46484375" style="73" customWidth="1"/>
    <col min="15903" max="15903" width="4.6640625" style="73" customWidth="1"/>
    <col min="15904" max="15904" width="2.6640625" style="73" customWidth="1"/>
    <col min="15905" max="15905" width="1.46484375" style="73" customWidth="1"/>
    <col min="15906" max="15906" width="8.1328125" style="73" customWidth="1"/>
    <col min="15907" max="15907" width="11.46484375" style="73" customWidth="1"/>
    <col min="15908" max="15908" width="1.53125" style="73" customWidth="1"/>
    <col min="15909" max="15909" width="4" style="73" customWidth="1"/>
    <col min="15910" max="15910" width="2.46484375" style="73" customWidth="1"/>
    <col min="15911" max="15911" width="1.33203125" style="73" customWidth="1"/>
    <col min="15912" max="15912" width="3.1328125" style="73" customWidth="1"/>
    <col min="15913" max="15913" width="1.1328125" style="73" customWidth="1"/>
    <col min="15914" max="15914" width="1.86328125" style="73" customWidth="1"/>
    <col min="15915" max="15915" width="2.6640625" style="73" customWidth="1"/>
    <col min="15916" max="15916" width="1.1328125" style="73" customWidth="1"/>
    <col min="15917" max="15917" width="2.46484375" style="73" customWidth="1"/>
    <col min="15918" max="16128" width="6.86328125" style="73"/>
    <col min="16129" max="16129" width="1" style="73" customWidth="1"/>
    <col min="16130" max="16130" width="6.86328125" style="73"/>
    <col min="16131" max="16132" width="2.6640625" style="73" customWidth="1"/>
    <col min="16133" max="16133" width="1.46484375" style="73" customWidth="1"/>
    <col min="16134" max="16134" width="1.1328125" style="73" customWidth="1"/>
    <col min="16135" max="16135" width="5.53125" style="73" customWidth="1"/>
    <col min="16136" max="16136" width="1" style="73" customWidth="1"/>
    <col min="16137" max="16137" width="1.6640625" style="73" customWidth="1"/>
    <col min="16138" max="16138" width="9.53125" style="73" customWidth="1"/>
    <col min="16139" max="16139" width="1.1328125" style="73" customWidth="1"/>
    <col min="16140" max="16140" width="2.53125" style="73" customWidth="1"/>
    <col min="16141" max="16141" width="4.6640625" style="73" customWidth="1"/>
    <col min="16142" max="16142" width="1.46484375" style="73" customWidth="1"/>
    <col min="16143" max="16143" width="8.53125" style="73" customWidth="1"/>
    <col min="16144" max="16144" width="1.33203125" style="73" customWidth="1"/>
    <col min="16145" max="16145" width="1" style="73" customWidth="1"/>
    <col min="16146" max="16146" width="1.33203125" style="73" customWidth="1"/>
    <col min="16147" max="16147" width="4.6640625" style="73" customWidth="1"/>
    <col min="16148" max="16148" width="2.53125" style="73" customWidth="1"/>
    <col min="16149" max="16149" width="2.86328125" style="73" customWidth="1"/>
    <col min="16150" max="16150" width="9.33203125" style="73" customWidth="1"/>
    <col min="16151" max="16151" width="2" style="73" customWidth="1"/>
    <col min="16152" max="16152" width="1.53125" style="73" customWidth="1"/>
    <col min="16153" max="16153" width="1.6640625" style="73" customWidth="1"/>
    <col min="16154" max="16154" width="1.53125" style="73" customWidth="1"/>
    <col min="16155" max="16155" width="7.33203125" style="73" customWidth="1"/>
    <col min="16156" max="16156" width="2.46484375" style="73" customWidth="1"/>
    <col min="16157" max="16157" width="3.33203125" style="73" customWidth="1"/>
    <col min="16158" max="16158" width="1.46484375" style="73" customWidth="1"/>
    <col min="16159" max="16159" width="4.6640625" style="73" customWidth="1"/>
    <col min="16160" max="16160" width="2.6640625" style="73" customWidth="1"/>
    <col min="16161" max="16161" width="1.46484375" style="73" customWidth="1"/>
    <col min="16162" max="16162" width="8.1328125" style="73" customWidth="1"/>
    <col min="16163" max="16163" width="11.46484375" style="73" customWidth="1"/>
    <col min="16164" max="16164" width="1.53125" style="73" customWidth="1"/>
    <col min="16165" max="16165" width="4" style="73" customWidth="1"/>
    <col min="16166" max="16166" width="2.46484375" style="73" customWidth="1"/>
    <col min="16167" max="16167" width="1.33203125" style="73" customWidth="1"/>
    <col min="16168" max="16168" width="3.1328125" style="73" customWidth="1"/>
    <col min="16169" max="16169" width="1.1328125" style="73" customWidth="1"/>
    <col min="16170" max="16170" width="1.86328125" style="73" customWidth="1"/>
    <col min="16171" max="16171" width="2.6640625" style="73" customWidth="1"/>
    <col min="16172" max="16172" width="1.1328125" style="73" customWidth="1"/>
    <col min="16173" max="16173" width="2.46484375" style="73" customWidth="1"/>
    <col min="16174" max="16384" width="6.86328125" style="73"/>
  </cols>
  <sheetData>
    <row r="1" spans="1:45" ht="4.5" customHeight="1" x14ac:dyDescent="0.45">
      <c r="AP1" s="201">
        <v>43909</v>
      </c>
      <c r="AQ1" s="201"/>
      <c r="AR1" s="201"/>
      <c r="AS1" s="201"/>
    </row>
    <row r="2" spans="1:45" ht="11.25" customHeight="1" x14ac:dyDescent="0.45">
      <c r="A2" s="202" t="s">
        <v>202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AP2" s="201"/>
      <c r="AQ2" s="201"/>
      <c r="AR2" s="201"/>
      <c r="AS2" s="201"/>
    </row>
    <row r="3" spans="1:45" ht="9.75" customHeight="1" x14ac:dyDescent="0.45"/>
    <row r="4" spans="1:45" ht="13.5" customHeight="1" x14ac:dyDescent="0.45">
      <c r="A4" s="202" t="s">
        <v>203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45" ht="14.25" customHeight="1" x14ac:dyDescent="0.45"/>
    <row r="6" spans="1:45" ht="11.25" customHeight="1" x14ac:dyDescent="0.45">
      <c r="B6" s="194" t="s">
        <v>204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:45" ht="5.25" customHeight="1" x14ac:dyDescent="0.45"/>
    <row r="8" spans="1:45" ht="4.5" customHeight="1" x14ac:dyDescent="0.45"/>
    <row r="9" spans="1:45" ht="1.5" customHeight="1" x14ac:dyDescent="0.45">
      <c r="B9" s="191" t="s">
        <v>205</v>
      </c>
    </row>
    <row r="10" spans="1:45" ht="11.25" customHeight="1" x14ac:dyDescent="0.45">
      <c r="B10" s="191"/>
      <c r="C10" s="191" t="s">
        <v>206</v>
      </c>
      <c r="D10" s="191"/>
      <c r="E10" s="191"/>
      <c r="F10" s="191" t="s">
        <v>207</v>
      </c>
      <c r="G10" s="191"/>
      <c r="K10" s="199" t="s">
        <v>208</v>
      </c>
      <c r="L10" s="199"/>
      <c r="M10" s="199"/>
      <c r="O10" s="191" t="s">
        <v>209</v>
      </c>
      <c r="R10" s="195" t="s">
        <v>210</v>
      </c>
      <c r="S10" s="195"/>
      <c r="T10" s="195"/>
      <c r="U10" s="195"/>
      <c r="V10" s="195" t="s">
        <v>211</v>
      </c>
      <c r="W10" s="195"/>
      <c r="X10" s="195"/>
      <c r="Y10" s="195"/>
      <c r="Z10" s="195"/>
      <c r="AA10" s="195"/>
      <c r="AB10" s="195" t="s">
        <v>212</v>
      </c>
      <c r="AC10" s="195"/>
      <c r="AD10" s="195"/>
      <c r="AE10" s="195"/>
      <c r="AF10" s="195" t="s">
        <v>47</v>
      </c>
      <c r="AG10" s="195"/>
      <c r="AH10" s="195"/>
      <c r="AL10" s="199" t="s">
        <v>213</v>
      </c>
      <c r="AM10" s="199"/>
      <c r="AN10" s="199"/>
      <c r="AO10" s="195" t="s">
        <v>214</v>
      </c>
      <c r="AP10" s="195"/>
      <c r="AQ10" s="195"/>
      <c r="AR10" s="195"/>
      <c r="AS10" s="195"/>
    </row>
    <row r="11" spans="1:45" ht="6" customHeight="1" x14ac:dyDescent="0.45">
      <c r="C11" s="191"/>
      <c r="D11" s="191"/>
      <c r="E11" s="191"/>
      <c r="F11" s="191"/>
      <c r="G11" s="191"/>
      <c r="O11" s="191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</row>
    <row r="12" spans="1:45" ht="13.15" x14ac:dyDescent="0.45">
      <c r="A12" s="200" t="s">
        <v>215</v>
      </c>
      <c r="B12" s="200"/>
      <c r="C12" s="200"/>
      <c r="D12" s="200"/>
      <c r="E12" s="200"/>
      <c r="F12" s="200"/>
      <c r="G12" s="200"/>
      <c r="H12" s="200"/>
      <c r="I12" s="200"/>
    </row>
    <row r="13" spans="1:45" ht="11.25" customHeight="1" x14ac:dyDescent="0.45"/>
    <row r="14" spans="1:45" ht="3.75" customHeight="1" x14ac:dyDescent="0.45"/>
    <row r="15" spans="1:45" ht="12" customHeight="1" x14ac:dyDescent="0.45">
      <c r="B15" s="184" t="s">
        <v>216</v>
      </c>
      <c r="C15" s="184"/>
      <c r="D15" s="190">
        <v>43864</v>
      </c>
      <c r="E15" s="190"/>
      <c r="F15" s="190"/>
      <c r="G15" s="190"/>
      <c r="H15" s="184" t="s">
        <v>217</v>
      </c>
      <c r="I15" s="184"/>
      <c r="J15" s="184"/>
      <c r="K15" s="184"/>
      <c r="L15" s="184"/>
      <c r="M15" s="184"/>
      <c r="N15" s="197">
        <v>1200</v>
      </c>
      <c r="O15" s="197"/>
      <c r="P15" s="184" t="s">
        <v>218</v>
      </c>
      <c r="Q15" s="184"/>
      <c r="R15" s="184"/>
      <c r="S15" s="184"/>
      <c r="T15" s="184"/>
      <c r="U15" s="196">
        <v>43854</v>
      </c>
      <c r="V15" s="196"/>
      <c r="W15" s="196"/>
      <c r="X15" s="197">
        <v>1200</v>
      </c>
      <c r="Y15" s="197"/>
      <c r="Z15" s="197"/>
      <c r="AA15" s="197"/>
      <c r="AB15" s="184" t="s">
        <v>219</v>
      </c>
      <c r="AC15" s="184"/>
      <c r="AD15" s="184"/>
      <c r="AE15" s="184"/>
      <c r="AF15" s="184"/>
      <c r="AG15" s="184" t="s">
        <v>147</v>
      </c>
      <c r="AH15" s="184"/>
      <c r="AI15" s="184"/>
      <c r="AJ15" s="184"/>
      <c r="AK15" s="184"/>
      <c r="AL15" s="184"/>
      <c r="AM15" s="184" t="s">
        <v>220</v>
      </c>
      <c r="AN15" s="184"/>
      <c r="AP15" s="192">
        <v>418</v>
      </c>
      <c r="AQ15" s="192"/>
      <c r="AR15" s="192">
        <v>8</v>
      </c>
      <c r="AS15" s="192"/>
    </row>
    <row r="16" spans="1:45" ht="0.75" customHeight="1" x14ac:dyDescent="0.45">
      <c r="B16" s="184"/>
      <c r="C16" s="184"/>
      <c r="P16" s="184"/>
      <c r="Q16" s="184"/>
      <c r="R16" s="184"/>
      <c r="S16" s="184"/>
      <c r="T16" s="184"/>
    </row>
    <row r="17" spans="2:45" ht="10.5" customHeight="1" x14ac:dyDescent="0.45"/>
    <row r="18" spans="2:45" ht="3.75" customHeight="1" x14ac:dyDescent="0.45"/>
    <row r="19" spans="2:45" ht="12" customHeight="1" x14ac:dyDescent="0.45">
      <c r="B19" s="184" t="s">
        <v>221</v>
      </c>
      <c r="C19" s="184"/>
      <c r="D19" s="190">
        <v>43864</v>
      </c>
      <c r="E19" s="190"/>
      <c r="F19" s="190"/>
      <c r="G19" s="190"/>
      <c r="H19" s="184" t="s">
        <v>222</v>
      </c>
      <c r="I19" s="184"/>
      <c r="J19" s="184"/>
      <c r="K19" s="184"/>
      <c r="L19" s="184"/>
      <c r="M19" s="184"/>
      <c r="N19" s="197">
        <v>405</v>
      </c>
      <c r="O19" s="197"/>
      <c r="P19" s="184" t="s">
        <v>223</v>
      </c>
      <c r="Q19" s="184"/>
      <c r="R19" s="184"/>
      <c r="S19" s="184"/>
      <c r="T19" s="184"/>
      <c r="U19" s="196">
        <v>43830</v>
      </c>
      <c r="V19" s="196"/>
      <c r="W19" s="196"/>
      <c r="X19" s="197">
        <v>405</v>
      </c>
      <c r="Y19" s="197"/>
      <c r="Z19" s="197"/>
      <c r="AA19" s="197"/>
      <c r="AB19" s="184" t="s">
        <v>224</v>
      </c>
      <c r="AC19" s="184"/>
      <c r="AD19" s="184"/>
      <c r="AE19" s="184"/>
      <c r="AF19" s="184"/>
      <c r="AG19" s="184" t="s">
        <v>167</v>
      </c>
      <c r="AH19" s="184"/>
      <c r="AI19" s="184"/>
      <c r="AJ19" s="184"/>
      <c r="AK19" s="184"/>
      <c r="AL19" s="184"/>
      <c r="AM19" s="184" t="s">
        <v>220</v>
      </c>
      <c r="AN19" s="184"/>
      <c r="AP19" s="192">
        <v>418</v>
      </c>
      <c r="AQ19" s="192"/>
      <c r="AR19" s="192">
        <v>7</v>
      </c>
      <c r="AS19" s="192"/>
    </row>
    <row r="20" spans="2:45" ht="0.75" customHeight="1" x14ac:dyDescent="0.45">
      <c r="B20" s="184"/>
      <c r="C20" s="184"/>
      <c r="P20" s="184"/>
      <c r="Q20" s="184"/>
      <c r="R20" s="184"/>
      <c r="S20" s="184"/>
      <c r="T20" s="184"/>
    </row>
    <row r="21" spans="2:45" ht="10.5" customHeight="1" x14ac:dyDescent="0.45"/>
    <row r="22" spans="2:45" ht="3.75" customHeight="1" x14ac:dyDescent="0.45"/>
    <row r="23" spans="2:45" x14ac:dyDescent="0.45">
      <c r="B23" s="184" t="s">
        <v>225</v>
      </c>
      <c r="C23" s="184"/>
      <c r="D23" s="190">
        <v>43864</v>
      </c>
      <c r="E23" s="190"/>
      <c r="F23" s="190"/>
      <c r="G23" s="190"/>
      <c r="H23" s="184" t="s">
        <v>226</v>
      </c>
      <c r="I23" s="184"/>
      <c r="J23" s="184"/>
      <c r="K23" s="184"/>
      <c r="L23" s="184"/>
      <c r="M23" s="184"/>
      <c r="N23" s="197">
        <v>1017</v>
      </c>
      <c r="O23" s="197"/>
      <c r="P23" s="184" t="s">
        <v>227</v>
      </c>
      <c r="Q23" s="184"/>
      <c r="R23" s="184"/>
      <c r="S23" s="184"/>
      <c r="T23" s="184"/>
      <c r="U23" s="196">
        <v>43818</v>
      </c>
      <c r="V23" s="196"/>
      <c r="W23" s="196"/>
      <c r="X23" s="197">
        <v>855</v>
      </c>
      <c r="Y23" s="197"/>
      <c r="Z23" s="197"/>
      <c r="AA23" s="197"/>
      <c r="AB23" s="184" t="s">
        <v>228</v>
      </c>
      <c r="AC23" s="184"/>
      <c r="AD23" s="184"/>
      <c r="AE23" s="184"/>
      <c r="AF23" s="184"/>
      <c r="AG23" s="184" t="s">
        <v>132</v>
      </c>
      <c r="AH23" s="184"/>
      <c r="AI23" s="184"/>
      <c r="AJ23" s="184"/>
      <c r="AK23" s="184"/>
      <c r="AL23" s="184"/>
      <c r="AM23" s="184" t="s">
        <v>220</v>
      </c>
      <c r="AN23" s="184"/>
      <c r="AP23" s="192">
        <v>418</v>
      </c>
      <c r="AQ23" s="192"/>
      <c r="AR23" s="192">
        <v>5</v>
      </c>
      <c r="AS23" s="192"/>
    </row>
    <row r="24" spans="2:45" ht="3" customHeight="1" x14ac:dyDescent="0.45"/>
    <row r="25" spans="2:45" x14ac:dyDescent="0.45">
      <c r="B25" s="184" t="s">
        <v>225</v>
      </c>
      <c r="C25" s="184"/>
      <c r="D25" s="190">
        <v>43864</v>
      </c>
      <c r="E25" s="190"/>
      <c r="F25" s="190"/>
      <c r="G25" s="190"/>
      <c r="H25" s="184" t="s">
        <v>226</v>
      </c>
      <c r="I25" s="184"/>
      <c r="J25" s="184"/>
      <c r="K25" s="184"/>
      <c r="L25" s="184"/>
      <c r="M25" s="184"/>
      <c r="N25" s="197">
        <v>1017</v>
      </c>
      <c r="O25" s="197"/>
      <c r="P25" s="184" t="s">
        <v>229</v>
      </c>
      <c r="Q25" s="184"/>
      <c r="R25" s="184"/>
      <c r="S25" s="184"/>
      <c r="T25" s="184"/>
      <c r="U25" s="196">
        <v>43859</v>
      </c>
      <c r="V25" s="196"/>
      <c r="W25" s="196"/>
      <c r="X25" s="197">
        <v>94</v>
      </c>
      <c r="Y25" s="197"/>
      <c r="Z25" s="197"/>
      <c r="AA25" s="197"/>
      <c r="AB25" s="184" t="s">
        <v>228</v>
      </c>
      <c r="AC25" s="184"/>
      <c r="AD25" s="184"/>
      <c r="AE25" s="184"/>
      <c r="AF25" s="184"/>
      <c r="AG25" s="184" t="s">
        <v>132</v>
      </c>
      <c r="AH25" s="184"/>
      <c r="AI25" s="184"/>
      <c r="AJ25" s="184"/>
      <c r="AK25" s="184"/>
      <c r="AL25" s="184"/>
      <c r="AM25" s="184" t="s">
        <v>220</v>
      </c>
      <c r="AN25" s="184"/>
      <c r="AP25" s="192">
        <v>418</v>
      </c>
      <c r="AQ25" s="192"/>
      <c r="AR25" s="192">
        <v>3</v>
      </c>
      <c r="AS25" s="192"/>
    </row>
    <row r="26" spans="2:45" ht="3" customHeight="1" x14ac:dyDescent="0.45"/>
    <row r="27" spans="2:45" ht="12" customHeight="1" x14ac:dyDescent="0.45">
      <c r="B27" s="184" t="s">
        <v>225</v>
      </c>
      <c r="C27" s="184"/>
      <c r="D27" s="190">
        <v>43864</v>
      </c>
      <c r="E27" s="190"/>
      <c r="F27" s="190"/>
      <c r="G27" s="190"/>
      <c r="H27" s="184" t="s">
        <v>226</v>
      </c>
      <c r="I27" s="184"/>
      <c r="J27" s="184"/>
      <c r="K27" s="184"/>
      <c r="L27" s="184"/>
      <c r="M27" s="184"/>
      <c r="N27" s="197">
        <v>1017</v>
      </c>
      <c r="O27" s="197"/>
      <c r="P27" s="184" t="s">
        <v>230</v>
      </c>
      <c r="Q27" s="184"/>
      <c r="R27" s="184"/>
      <c r="S27" s="184"/>
      <c r="T27" s="184"/>
      <c r="U27" s="196">
        <v>43861</v>
      </c>
      <c r="V27" s="196"/>
      <c r="W27" s="196"/>
      <c r="X27" s="197">
        <v>68</v>
      </c>
      <c r="Y27" s="197"/>
      <c r="Z27" s="197"/>
      <c r="AA27" s="197"/>
      <c r="AB27" s="184" t="s">
        <v>228</v>
      </c>
      <c r="AC27" s="184"/>
      <c r="AD27" s="184"/>
      <c r="AE27" s="184"/>
      <c r="AF27" s="184"/>
      <c r="AG27" s="184" t="s">
        <v>132</v>
      </c>
      <c r="AH27" s="184"/>
      <c r="AI27" s="184"/>
      <c r="AJ27" s="184"/>
      <c r="AK27" s="184"/>
      <c r="AL27" s="184"/>
      <c r="AM27" s="184" t="s">
        <v>220</v>
      </c>
      <c r="AN27" s="184"/>
      <c r="AP27" s="192">
        <v>418</v>
      </c>
      <c r="AQ27" s="192"/>
      <c r="AR27" s="192">
        <v>4</v>
      </c>
      <c r="AS27" s="192"/>
    </row>
    <row r="28" spans="2:45" ht="0.75" customHeight="1" x14ac:dyDescent="0.45">
      <c r="B28" s="184"/>
      <c r="C28" s="184"/>
      <c r="P28" s="184"/>
      <c r="Q28" s="184"/>
      <c r="R28" s="184"/>
      <c r="S28" s="184"/>
      <c r="T28" s="184"/>
    </row>
    <row r="29" spans="2:45" ht="10.5" customHeight="1" x14ac:dyDescent="0.45"/>
    <row r="30" spans="2:45" ht="3.75" customHeight="1" x14ac:dyDescent="0.45"/>
    <row r="31" spans="2:45" ht="12" customHeight="1" x14ac:dyDescent="0.45">
      <c r="B31" s="184" t="s">
        <v>231</v>
      </c>
      <c r="C31" s="184"/>
      <c r="D31" s="190">
        <v>43864</v>
      </c>
      <c r="E31" s="190"/>
      <c r="F31" s="190"/>
      <c r="G31" s="190"/>
      <c r="H31" s="184" t="s">
        <v>232</v>
      </c>
      <c r="I31" s="184"/>
      <c r="J31" s="184"/>
      <c r="K31" s="184"/>
      <c r="L31" s="184"/>
      <c r="M31" s="184"/>
      <c r="N31" s="197">
        <v>161.43</v>
      </c>
      <c r="O31" s="197"/>
      <c r="P31" s="184" t="s">
        <v>233</v>
      </c>
      <c r="Q31" s="184"/>
      <c r="R31" s="184"/>
      <c r="S31" s="184"/>
      <c r="T31" s="184"/>
      <c r="U31" s="196">
        <v>43862</v>
      </c>
      <c r="V31" s="196"/>
      <c r="W31" s="196"/>
      <c r="X31" s="197">
        <v>161.43</v>
      </c>
      <c r="Y31" s="197"/>
      <c r="Z31" s="197"/>
      <c r="AA31" s="197"/>
      <c r="AB31" s="184" t="s">
        <v>234</v>
      </c>
      <c r="AC31" s="184"/>
      <c r="AD31" s="184"/>
      <c r="AE31" s="184"/>
      <c r="AF31" s="184"/>
      <c r="AG31" s="184" t="s">
        <v>149</v>
      </c>
      <c r="AH31" s="184"/>
      <c r="AI31" s="184"/>
      <c r="AJ31" s="184"/>
      <c r="AK31" s="184"/>
      <c r="AL31" s="184"/>
      <c r="AM31" s="184" t="s">
        <v>220</v>
      </c>
      <c r="AN31" s="184"/>
      <c r="AP31" s="192">
        <v>418</v>
      </c>
      <c r="AQ31" s="192"/>
      <c r="AR31" s="192">
        <v>1</v>
      </c>
      <c r="AS31" s="192"/>
    </row>
    <row r="32" spans="2:45" ht="0.75" customHeight="1" x14ac:dyDescent="0.45">
      <c r="B32" s="184"/>
      <c r="C32" s="184"/>
      <c r="P32" s="184"/>
      <c r="Q32" s="184"/>
      <c r="R32" s="184"/>
      <c r="S32" s="184"/>
      <c r="T32" s="184"/>
    </row>
    <row r="33" spans="2:45" ht="10.5" customHeight="1" x14ac:dyDescent="0.45"/>
    <row r="34" spans="2:45" ht="3.75" customHeight="1" x14ac:dyDescent="0.45"/>
    <row r="35" spans="2:45" ht="12" customHeight="1" x14ac:dyDescent="0.45">
      <c r="B35" s="184" t="s">
        <v>235</v>
      </c>
      <c r="C35" s="184"/>
      <c r="D35" s="190">
        <v>43864</v>
      </c>
      <c r="E35" s="190"/>
      <c r="F35" s="190"/>
      <c r="G35" s="190"/>
      <c r="H35" s="184" t="s">
        <v>236</v>
      </c>
      <c r="I35" s="184"/>
      <c r="J35" s="184"/>
      <c r="K35" s="184"/>
      <c r="L35" s="184"/>
      <c r="M35" s="184"/>
      <c r="N35" s="197">
        <v>298.54000000000002</v>
      </c>
      <c r="O35" s="197"/>
      <c r="P35" s="184" t="s">
        <v>237</v>
      </c>
      <c r="Q35" s="184"/>
      <c r="R35" s="184"/>
      <c r="S35" s="184"/>
      <c r="T35" s="184"/>
      <c r="U35" s="196">
        <v>43847</v>
      </c>
      <c r="V35" s="196"/>
      <c r="W35" s="196"/>
      <c r="X35" s="197">
        <v>298.54000000000002</v>
      </c>
      <c r="Y35" s="197"/>
      <c r="Z35" s="197"/>
      <c r="AA35" s="197"/>
      <c r="AB35" s="184" t="s">
        <v>224</v>
      </c>
      <c r="AC35" s="184"/>
      <c r="AD35" s="184"/>
      <c r="AE35" s="184"/>
      <c r="AF35" s="184"/>
      <c r="AG35" s="184" t="s">
        <v>167</v>
      </c>
      <c r="AH35" s="184"/>
      <c r="AI35" s="184"/>
      <c r="AJ35" s="184"/>
      <c r="AK35" s="184"/>
      <c r="AL35" s="184"/>
      <c r="AM35" s="184" t="s">
        <v>220</v>
      </c>
      <c r="AN35" s="184"/>
      <c r="AP35" s="192">
        <v>418</v>
      </c>
      <c r="AQ35" s="192"/>
      <c r="AR35" s="192">
        <v>2</v>
      </c>
      <c r="AS35" s="192"/>
    </row>
    <row r="36" spans="2:45" ht="0.75" customHeight="1" x14ac:dyDescent="0.45">
      <c r="B36" s="184"/>
      <c r="C36" s="184"/>
      <c r="P36" s="184"/>
      <c r="Q36" s="184"/>
      <c r="R36" s="184"/>
      <c r="S36" s="184"/>
      <c r="T36" s="184"/>
    </row>
    <row r="37" spans="2:45" ht="10.5" customHeight="1" x14ac:dyDescent="0.45"/>
    <row r="38" spans="2:45" ht="3.75" customHeight="1" x14ac:dyDescent="0.45"/>
    <row r="39" spans="2:45" ht="12" customHeight="1" x14ac:dyDescent="0.45">
      <c r="B39" s="184" t="s">
        <v>238</v>
      </c>
      <c r="C39" s="184"/>
      <c r="D39" s="190">
        <v>43864</v>
      </c>
      <c r="E39" s="190"/>
      <c r="F39" s="190"/>
      <c r="G39" s="190"/>
      <c r="H39" s="184" t="s">
        <v>239</v>
      </c>
      <c r="I39" s="184"/>
      <c r="J39" s="184"/>
      <c r="K39" s="184"/>
      <c r="L39" s="184"/>
      <c r="M39" s="184"/>
      <c r="N39" s="197">
        <v>1625</v>
      </c>
      <c r="O39" s="197"/>
      <c r="P39" s="184" t="s">
        <v>240</v>
      </c>
      <c r="Q39" s="184"/>
      <c r="R39" s="184"/>
      <c r="S39" s="184"/>
      <c r="T39" s="184"/>
      <c r="U39" s="196">
        <v>43840</v>
      </c>
      <c r="V39" s="196"/>
      <c r="W39" s="196"/>
      <c r="X39" s="197">
        <v>1625</v>
      </c>
      <c r="Y39" s="197"/>
      <c r="Z39" s="197"/>
      <c r="AA39" s="197"/>
      <c r="AB39" s="184" t="s">
        <v>224</v>
      </c>
      <c r="AC39" s="184"/>
      <c r="AD39" s="184"/>
      <c r="AE39" s="184"/>
      <c r="AF39" s="184"/>
      <c r="AG39" s="184" t="s">
        <v>167</v>
      </c>
      <c r="AH39" s="184"/>
      <c r="AI39" s="184"/>
      <c r="AJ39" s="184"/>
      <c r="AK39" s="184"/>
      <c r="AL39" s="184"/>
      <c r="AM39" s="184" t="s">
        <v>220</v>
      </c>
      <c r="AN39" s="184"/>
      <c r="AP39" s="192">
        <v>418</v>
      </c>
      <c r="AQ39" s="192"/>
      <c r="AR39" s="192">
        <v>6</v>
      </c>
      <c r="AS39" s="192"/>
    </row>
    <row r="40" spans="2:45" ht="0.75" customHeight="1" x14ac:dyDescent="0.45">
      <c r="B40" s="184"/>
      <c r="C40" s="184"/>
      <c r="P40" s="184"/>
      <c r="Q40" s="184"/>
      <c r="R40" s="184"/>
      <c r="S40" s="184"/>
      <c r="T40" s="184"/>
    </row>
    <row r="41" spans="2:45" ht="10.5" customHeight="1" x14ac:dyDescent="0.45"/>
    <row r="42" spans="2:45" ht="3.75" customHeight="1" x14ac:dyDescent="0.45"/>
    <row r="43" spans="2:45" ht="12" customHeight="1" x14ac:dyDescent="0.45">
      <c r="B43" s="184" t="s">
        <v>241</v>
      </c>
      <c r="C43" s="184"/>
      <c r="D43" s="190">
        <v>43871</v>
      </c>
      <c r="E43" s="190"/>
      <c r="F43" s="190"/>
      <c r="G43" s="190"/>
      <c r="H43" s="184" t="s">
        <v>242</v>
      </c>
      <c r="I43" s="184"/>
      <c r="J43" s="184"/>
      <c r="K43" s="184"/>
      <c r="L43" s="184"/>
      <c r="M43" s="184"/>
      <c r="N43" s="197">
        <v>33.68</v>
      </c>
      <c r="O43" s="197"/>
      <c r="P43" s="184" t="s">
        <v>243</v>
      </c>
      <c r="Q43" s="184"/>
      <c r="R43" s="184"/>
      <c r="S43" s="184"/>
      <c r="T43" s="184"/>
      <c r="U43" s="196">
        <v>43856</v>
      </c>
      <c r="V43" s="196"/>
      <c r="W43" s="196"/>
      <c r="X43" s="197">
        <v>33.68</v>
      </c>
      <c r="Y43" s="197"/>
      <c r="Z43" s="197"/>
      <c r="AA43" s="197"/>
      <c r="AB43" s="184" t="s">
        <v>244</v>
      </c>
      <c r="AC43" s="184"/>
      <c r="AD43" s="184"/>
      <c r="AE43" s="184"/>
      <c r="AF43" s="184"/>
      <c r="AG43" s="184" t="s">
        <v>110</v>
      </c>
      <c r="AH43" s="184"/>
      <c r="AI43" s="184"/>
      <c r="AJ43" s="184"/>
      <c r="AK43" s="184"/>
      <c r="AL43" s="184"/>
      <c r="AM43" s="184" t="s">
        <v>220</v>
      </c>
      <c r="AN43" s="184"/>
      <c r="AP43" s="192">
        <v>419</v>
      </c>
      <c r="AQ43" s="192"/>
      <c r="AR43" s="192">
        <v>5</v>
      </c>
      <c r="AS43" s="192"/>
    </row>
    <row r="44" spans="2:45" ht="0.75" customHeight="1" x14ac:dyDescent="0.45">
      <c r="B44" s="184"/>
      <c r="C44" s="184"/>
      <c r="P44" s="184"/>
      <c r="Q44" s="184"/>
      <c r="R44" s="184"/>
      <c r="S44" s="184"/>
      <c r="T44" s="184"/>
    </row>
    <row r="45" spans="2:45" ht="10.5" customHeight="1" x14ac:dyDescent="0.45"/>
    <row r="46" spans="2:45" ht="3.75" customHeight="1" x14ac:dyDescent="0.45"/>
    <row r="47" spans="2:45" ht="12" customHeight="1" x14ac:dyDescent="0.45">
      <c r="B47" s="184" t="s">
        <v>245</v>
      </c>
      <c r="C47" s="184"/>
      <c r="D47" s="190">
        <v>43871</v>
      </c>
      <c r="E47" s="190"/>
      <c r="F47" s="190"/>
      <c r="G47" s="190"/>
      <c r="H47" s="184" t="s">
        <v>246</v>
      </c>
      <c r="I47" s="184"/>
      <c r="J47" s="184"/>
      <c r="K47" s="184"/>
      <c r="L47" s="184"/>
      <c r="M47" s="184"/>
      <c r="N47" s="197">
        <v>100</v>
      </c>
      <c r="O47" s="197"/>
      <c r="P47" s="184" t="s">
        <v>247</v>
      </c>
      <c r="Q47" s="184"/>
      <c r="R47" s="184"/>
      <c r="S47" s="184"/>
      <c r="T47" s="184"/>
      <c r="U47" s="196">
        <v>43857</v>
      </c>
      <c r="V47" s="196"/>
      <c r="W47" s="196"/>
      <c r="X47" s="197">
        <v>100</v>
      </c>
      <c r="Y47" s="197"/>
      <c r="Z47" s="197"/>
      <c r="AA47" s="197"/>
      <c r="AB47" s="184" t="s">
        <v>219</v>
      </c>
      <c r="AC47" s="184"/>
      <c r="AD47" s="184"/>
      <c r="AE47" s="184"/>
      <c r="AF47" s="184"/>
      <c r="AG47" s="184" t="s">
        <v>147</v>
      </c>
      <c r="AH47" s="184"/>
      <c r="AI47" s="184"/>
      <c r="AJ47" s="184"/>
      <c r="AK47" s="184"/>
      <c r="AL47" s="184"/>
      <c r="AM47" s="184" t="s">
        <v>220</v>
      </c>
      <c r="AN47" s="184"/>
      <c r="AP47" s="192">
        <v>419</v>
      </c>
      <c r="AQ47" s="192"/>
      <c r="AR47" s="192">
        <v>6</v>
      </c>
      <c r="AS47" s="192"/>
    </row>
    <row r="48" spans="2:45" ht="0.75" customHeight="1" x14ac:dyDescent="0.45">
      <c r="B48" s="184"/>
      <c r="C48" s="184"/>
      <c r="P48" s="184"/>
      <c r="Q48" s="184"/>
      <c r="R48" s="184"/>
      <c r="S48" s="184"/>
      <c r="T48" s="184"/>
    </row>
    <row r="49" spans="2:45" ht="10.5" customHeight="1" x14ac:dyDescent="0.45"/>
    <row r="50" spans="2:45" ht="3.75" customHeight="1" x14ac:dyDescent="0.45"/>
    <row r="51" spans="2:45" ht="12" customHeight="1" x14ac:dyDescent="0.45">
      <c r="B51" s="184" t="s">
        <v>248</v>
      </c>
      <c r="C51" s="184"/>
      <c r="D51" s="190">
        <v>43871</v>
      </c>
      <c r="E51" s="190"/>
      <c r="F51" s="190"/>
      <c r="G51" s="190"/>
      <c r="H51" s="184" t="s">
        <v>249</v>
      </c>
      <c r="I51" s="184"/>
      <c r="J51" s="184"/>
      <c r="K51" s="184"/>
      <c r="L51" s="184"/>
      <c r="M51" s="184"/>
      <c r="N51" s="197">
        <v>1350</v>
      </c>
      <c r="O51" s="197"/>
      <c r="P51" s="184" t="s">
        <v>250</v>
      </c>
      <c r="Q51" s="184"/>
      <c r="R51" s="184"/>
      <c r="S51" s="184"/>
      <c r="T51" s="184"/>
      <c r="U51" s="196">
        <v>43862</v>
      </c>
      <c r="V51" s="196"/>
      <c r="W51" s="196"/>
      <c r="X51" s="197">
        <v>1350</v>
      </c>
      <c r="Y51" s="197"/>
      <c r="Z51" s="197"/>
      <c r="AA51" s="197"/>
      <c r="AB51" s="184" t="s">
        <v>251</v>
      </c>
      <c r="AC51" s="184"/>
      <c r="AD51" s="184"/>
      <c r="AE51" s="184"/>
      <c r="AF51" s="184"/>
      <c r="AG51" s="184" t="s">
        <v>179</v>
      </c>
      <c r="AH51" s="184"/>
      <c r="AI51" s="184"/>
      <c r="AJ51" s="184"/>
      <c r="AK51" s="184"/>
      <c r="AL51" s="184"/>
      <c r="AM51" s="184" t="s">
        <v>220</v>
      </c>
      <c r="AN51" s="184"/>
      <c r="AP51" s="192">
        <v>419</v>
      </c>
      <c r="AQ51" s="192"/>
      <c r="AR51" s="192">
        <v>7</v>
      </c>
      <c r="AS51" s="192"/>
    </row>
    <row r="52" spans="2:45" ht="0.75" customHeight="1" x14ac:dyDescent="0.45">
      <c r="B52" s="184"/>
      <c r="C52" s="184"/>
      <c r="P52" s="184"/>
      <c r="Q52" s="184"/>
      <c r="R52" s="184"/>
      <c r="S52" s="184"/>
      <c r="T52" s="184"/>
    </row>
    <row r="53" spans="2:45" ht="10.5" customHeight="1" x14ac:dyDescent="0.45"/>
    <row r="54" spans="2:45" ht="3.75" customHeight="1" x14ac:dyDescent="0.45"/>
    <row r="55" spans="2:45" ht="12" customHeight="1" x14ac:dyDescent="0.45">
      <c r="B55" s="184" t="s">
        <v>252</v>
      </c>
      <c r="C55" s="184"/>
      <c r="D55" s="190">
        <v>43871</v>
      </c>
      <c r="E55" s="190"/>
      <c r="F55" s="190"/>
      <c r="G55" s="190"/>
      <c r="H55" s="184" t="s">
        <v>253</v>
      </c>
      <c r="I55" s="184"/>
      <c r="J55" s="184"/>
      <c r="K55" s="184"/>
      <c r="L55" s="184"/>
      <c r="M55" s="184"/>
      <c r="N55" s="197">
        <v>855</v>
      </c>
      <c r="O55" s="197"/>
      <c r="P55" s="184" t="s">
        <v>254</v>
      </c>
      <c r="Q55" s="184"/>
      <c r="R55" s="184"/>
      <c r="S55" s="184"/>
      <c r="T55" s="184"/>
      <c r="U55" s="196">
        <v>43867</v>
      </c>
      <c r="V55" s="196"/>
      <c r="W55" s="196"/>
      <c r="X55" s="197">
        <v>855</v>
      </c>
      <c r="Y55" s="197"/>
      <c r="Z55" s="197"/>
      <c r="AA55" s="197"/>
      <c r="AB55" s="184" t="s">
        <v>224</v>
      </c>
      <c r="AC55" s="184"/>
      <c r="AD55" s="184"/>
      <c r="AE55" s="184"/>
      <c r="AF55" s="184"/>
      <c r="AG55" s="184" t="s">
        <v>167</v>
      </c>
      <c r="AH55" s="184"/>
      <c r="AI55" s="184"/>
      <c r="AJ55" s="184"/>
      <c r="AK55" s="184"/>
      <c r="AL55" s="184"/>
      <c r="AM55" s="184" t="s">
        <v>220</v>
      </c>
      <c r="AN55" s="184"/>
      <c r="AP55" s="192">
        <v>419</v>
      </c>
      <c r="AQ55" s="192"/>
      <c r="AR55" s="192">
        <v>2</v>
      </c>
      <c r="AS55" s="192"/>
    </row>
    <row r="56" spans="2:45" ht="0.75" customHeight="1" x14ac:dyDescent="0.45">
      <c r="B56" s="184"/>
      <c r="C56" s="184"/>
      <c r="P56" s="184"/>
      <c r="Q56" s="184"/>
      <c r="R56" s="184"/>
      <c r="S56" s="184"/>
      <c r="T56" s="184"/>
    </row>
    <row r="57" spans="2:45" ht="10.5" customHeight="1" x14ac:dyDescent="0.45"/>
    <row r="58" spans="2:45" ht="3.75" customHeight="1" x14ac:dyDescent="0.45"/>
    <row r="59" spans="2:45" ht="12" customHeight="1" x14ac:dyDescent="0.45">
      <c r="B59" s="184" t="s">
        <v>255</v>
      </c>
      <c r="C59" s="184"/>
      <c r="D59" s="190">
        <v>43871</v>
      </c>
      <c r="E59" s="190"/>
      <c r="F59" s="190"/>
      <c r="G59" s="190"/>
      <c r="H59" s="184" t="s">
        <v>256</v>
      </c>
      <c r="I59" s="184"/>
      <c r="J59" s="184"/>
      <c r="K59" s="184"/>
      <c r="L59" s="184"/>
      <c r="M59" s="184"/>
      <c r="N59" s="197">
        <v>240</v>
      </c>
      <c r="O59" s="197"/>
      <c r="P59" s="184" t="s">
        <v>257</v>
      </c>
      <c r="Q59" s="184"/>
      <c r="R59" s="184"/>
      <c r="S59" s="184"/>
      <c r="T59" s="184"/>
      <c r="U59" s="196">
        <v>43862</v>
      </c>
      <c r="V59" s="196"/>
      <c r="W59" s="196"/>
      <c r="X59" s="197">
        <v>240</v>
      </c>
      <c r="Y59" s="197"/>
      <c r="Z59" s="197"/>
      <c r="AA59" s="197"/>
      <c r="AB59" s="184" t="s">
        <v>234</v>
      </c>
      <c r="AC59" s="184"/>
      <c r="AD59" s="184"/>
      <c r="AE59" s="184"/>
      <c r="AF59" s="184"/>
      <c r="AG59" s="184" t="s">
        <v>149</v>
      </c>
      <c r="AH59" s="184"/>
      <c r="AI59" s="184"/>
      <c r="AJ59" s="184"/>
      <c r="AK59" s="184"/>
      <c r="AL59" s="184"/>
      <c r="AM59" s="184" t="s">
        <v>220</v>
      </c>
      <c r="AN59" s="184"/>
      <c r="AP59" s="192">
        <v>419</v>
      </c>
      <c r="AQ59" s="192"/>
      <c r="AR59" s="192">
        <v>13</v>
      </c>
      <c r="AS59" s="192"/>
    </row>
    <row r="60" spans="2:45" ht="0.75" customHeight="1" x14ac:dyDescent="0.45">
      <c r="B60" s="184"/>
      <c r="C60" s="184"/>
      <c r="P60" s="184"/>
      <c r="Q60" s="184"/>
      <c r="R60" s="184"/>
      <c r="S60" s="184"/>
      <c r="T60" s="184"/>
    </row>
    <row r="61" spans="2:45" ht="10.5" customHeight="1" x14ac:dyDescent="0.45"/>
    <row r="62" spans="2:45" ht="3.75" customHeight="1" x14ac:dyDescent="0.45"/>
    <row r="63" spans="2:45" ht="12" customHeight="1" x14ac:dyDescent="0.45">
      <c r="B63" s="184" t="s">
        <v>258</v>
      </c>
      <c r="C63" s="184"/>
      <c r="D63" s="190">
        <v>43871</v>
      </c>
      <c r="E63" s="190"/>
      <c r="F63" s="190"/>
      <c r="G63" s="190"/>
      <c r="H63" s="184" t="s">
        <v>259</v>
      </c>
      <c r="I63" s="184"/>
      <c r="J63" s="184"/>
      <c r="K63" s="184"/>
      <c r="L63" s="184"/>
      <c r="M63" s="184"/>
      <c r="N63" s="197">
        <v>117.85</v>
      </c>
      <c r="O63" s="197"/>
      <c r="P63" s="184" t="s">
        <v>260</v>
      </c>
      <c r="Q63" s="184"/>
      <c r="R63" s="184"/>
      <c r="S63" s="184"/>
      <c r="T63" s="184"/>
      <c r="U63" s="196">
        <v>43859</v>
      </c>
      <c r="V63" s="196"/>
      <c r="W63" s="196"/>
      <c r="X63" s="197">
        <v>117.85</v>
      </c>
      <c r="Y63" s="197"/>
      <c r="Z63" s="197"/>
      <c r="AA63" s="197"/>
      <c r="AB63" s="184" t="s">
        <v>234</v>
      </c>
      <c r="AC63" s="184"/>
      <c r="AD63" s="184"/>
      <c r="AE63" s="184"/>
      <c r="AF63" s="184"/>
      <c r="AG63" s="184" t="s">
        <v>149</v>
      </c>
      <c r="AH63" s="184"/>
      <c r="AI63" s="184"/>
      <c r="AJ63" s="184"/>
      <c r="AK63" s="184"/>
      <c r="AL63" s="184"/>
      <c r="AM63" s="184" t="s">
        <v>220</v>
      </c>
      <c r="AN63" s="184"/>
      <c r="AP63" s="192">
        <v>419</v>
      </c>
      <c r="AQ63" s="192"/>
      <c r="AR63" s="192">
        <v>9</v>
      </c>
      <c r="AS63" s="192"/>
    </row>
    <row r="64" spans="2:45" ht="0.75" customHeight="1" x14ac:dyDescent="0.45">
      <c r="B64" s="184"/>
      <c r="C64" s="184"/>
      <c r="P64" s="184"/>
      <c r="Q64" s="184"/>
      <c r="R64" s="184"/>
      <c r="S64" s="184"/>
      <c r="T64" s="184"/>
    </row>
    <row r="65" spans="2:45" ht="10.5" customHeight="1" x14ac:dyDescent="0.45"/>
    <row r="66" spans="2:45" ht="3.75" customHeight="1" x14ac:dyDescent="0.45"/>
    <row r="67" spans="2:45" ht="12" customHeight="1" x14ac:dyDescent="0.45">
      <c r="B67" s="184" t="s">
        <v>261</v>
      </c>
      <c r="C67" s="184"/>
      <c r="D67" s="190">
        <v>43871</v>
      </c>
      <c r="E67" s="190"/>
      <c r="F67" s="190"/>
      <c r="G67" s="190"/>
      <c r="H67" s="184" t="s">
        <v>259</v>
      </c>
      <c r="I67" s="184"/>
      <c r="J67" s="184"/>
      <c r="K67" s="184"/>
      <c r="L67" s="184"/>
      <c r="M67" s="184"/>
      <c r="N67" s="197">
        <v>66.58</v>
      </c>
      <c r="O67" s="197"/>
      <c r="P67" s="184" t="s">
        <v>262</v>
      </c>
      <c r="Q67" s="184"/>
      <c r="R67" s="184"/>
      <c r="S67" s="184"/>
      <c r="T67" s="184"/>
      <c r="U67" s="196">
        <v>43859</v>
      </c>
      <c r="V67" s="196"/>
      <c r="W67" s="196"/>
      <c r="X67" s="197">
        <v>66.58</v>
      </c>
      <c r="Y67" s="197"/>
      <c r="Z67" s="197"/>
      <c r="AA67" s="197"/>
      <c r="AB67" s="184" t="s">
        <v>234</v>
      </c>
      <c r="AC67" s="184"/>
      <c r="AD67" s="184"/>
      <c r="AE67" s="184"/>
      <c r="AF67" s="184"/>
      <c r="AG67" s="184" t="s">
        <v>149</v>
      </c>
      <c r="AH67" s="184"/>
      <c r="AI67" s="184"/>
      <c r="AJ67" s="184"/>
      <c r="AK67" s="184"/>
      <c r="AL67" s="184"/>
      <c r="AM67" s="184" t="s">
        <v>220</v>
      </c>
      <c r="AN67" s="184"/>
      <c r="AP67" s="192">
        <v>419</v>
      </c>
      <c r="AQ67" s="192"/>
      <c r="AR67" s="192">
        <v>11</v>
      </c>
      <c r="AS67" s="192"/>
    </row>
    <row r="68" spans="2:45" ht="0.75" customHeight="1" x14ac:dyDescent="0.45">
      <c r="B68" s="184"/>
      <c r="C68" s="184"/>
      <c r="P68" s="184"/>
      <c r="Q68" s="184"/>
      <c r="R68" s="184"/>
      <c r="S68" s="184"/>
      <c r="T68" s="184"/>
    </row>
    <row r="69" spans="2:45" ht="10.5" customHeight="1" x14ac:dyDescent="0.45"/>
    <row r="70" spans="2:45" ht="3.75" customHeight="1" x14ac:dyDescent="0.45"/>
    <row r="71" spans="2:45" ht="12" customHeight="1" x14ac:dyDescent="0.45">
      <c r="B71" s="184" t="s">
        <v>263</v>
      </c>
      <c r="C71" s="184"/>
      <c r="D71" s="190">
        <v>43871</v>
      </c>
      <c r="E71" s="190"/>
      <c r="F71" s="190"/>
      <c r="G71" s="190"/>
      <c r="H71" s="184" t="s">
        <v>259</v>
      </c>
      <c r="I71" s="184"/>
      <c r="J71" s="184"/>
      <c r="K71" s="184"/>
      <c r="L71" s="184"/>
      <c r="M71" s="184"/>
      <c r="N71" s="197">
        <v>69.849999999999994</v>
      </c>
      <c r="O71" s="197"/>
      <c r="P71" s="184" t="s">
        <v>264</v>
      </c>
      <c r="Q71" s="184"/>
      <c r="R71" s="184"/>
      <c r="S71" s="184"/>
      <c r="T71" s="184"/>
      <c r="U71" s="196">
        <v>43859</v>
      </c>
      <c r="V71" s="196"/>
      <c r="W71" s="196"/>
      <c r="X71" s="197">
        <v>69.849999999999994</v>
      </c>
      <c r="Y71" s="197"/>
      <c r="Z71" s="197"/>
      <c r="AA71" s="197"/>
      <c r="AB71" s="184" t="s">
        <v>234</v>
      </c>
      <c r="AC71" s="184"/>
      <c r="AD71" s="184"/>
      <c r="AE71" s="184"/>
      <c r="AF71" s="184"/>
      <c r="AG71" s="184" t="s">
        <v>149</v>
      </c>
      <c r="AH71" s="184"/>
      <c r="AI71" s="184"/>
      <c r="AJ71" s="184"/>
      <c r="AK71" s="184"/>
      <c r="AL71" s="184"/>
      <c r="AM71" s="184" t="s">
        <v>220</v>
      </c>
      <c r="AN71" s="184"/>
      <c r="AP71" s="192">
        <v>419</v>
      </c>
      <c r="AQ71" s="192"/>
      <c r="AR71" s="192">
        <v>8</v>
      </c>
      <c r="AS71" s="192"/>
    </row>
    <row r="72" spans="2:45" ht="0.75" customHeight="1" x14ac:dyDescent="0.45">
      <c r="B72" s="184"/>
      <c r="C72" s="184"/>
      <c r="P72" s="184"/>
      <c r="Q72" s="184"/>
      <c r="R72" s="184"/>
      <c r="S72" s="184"/>
      <c r="T72" s="184"/>
    </row>
    <row r="73" spans="2:45" ht="10.5" customHeight="1" x14ac:dyDescent="0.45"/>
    <row r="74" spans="2:45" ht="3.75" customHeight="1" x14ac:dyDescent="0.45"/>
    <row r="75" spans="2:45" x14ac:dyDescent="0.45">
      <c r="B75" s="184" t="s">
        <v>265</v>
      </c>
      <c r="C75" s="184"/>
      <c r="D75" s="190">
        <v>43871</v>
      </c>
      <c r="E75" s="190"/>
      <c r="F75" s="190"/>
      <c r="G75" s="190"/>
      <c r="H75" s="184" t="s">
        <v>259</v>
      </c>
      <c r="I75" s="184"/>
      <c r="J75" s="184"/>
      <c r="K75" s="184"/>
      <c r="L75" s="184"/>
      <c r="M75" s="184"/>
      <c r="N75" s="197">
        <v>84.46</v>
      </c>
      <c r="O75" s="197"/>
      <c r="P75" s="184" t="s">
        <v>266</v>
      </c>
      <c r="Q75" s="184"/>
      <c r="R75" s="184"/>
      <c r="S75" s="184"/>
      <c r="T75" s="184"/>
      <c r="U75" s="196">
        <v>43859</v>
      </c>
      <c r="V75" s="196"/>
      <c r="W75" s="196"/>
      <c r="X75" s="197">
        <v>84.46</v>
      </c>
      <c r="Y75" s="197"/>
      <c r="Z75" s="197"/>
      <c r="AA75" s="197"/>
      <c r="AB75" s="184" t="s">
        <v>234</v>
      </c>
      <c r="AC75" s="184"/>
      <c r="AD75" s="184"/>
      <c r="AE75" s="184"/>
      <c r="AF75" s="184"/>
      <c r="AG75" s="184" t="s">
        <v>149</v>
      </c>
      <c r="AH75" s="184"/>
      <c r="AI75" s="184"/>
      <c r="AJ75" s="184"/>
      <c r="AK75" s="184"/>
      <c r="AL75" s="184"/>
      <c r="AM75" s="184" t="s">
        <v>220</v>
      </c>
      <c r="AN75" s="184"/>
      <c r="AP75" s="192">
        <v>419</v>
      </c>
      <c r="AQ75" s="192"/>
      <c r="AR75" s="192">
        <v>18</v>
      </c>
      <c r="AS75" s="192"/>
    </row>
    <row r="76" spans="2:45" ht="11.25" customHeight="1" x14ac:dyDescent="0.45"/>
    <row r="77" spans="2:45" ht="3.75" customHeight="1" x14ac:dyDescent="0.45"/>
    <row r="78" spans="2:45" ht="12" customHeight="1" x14ac:dyDescent="0.45">
      <c r="B78" s="184" t="s">
        <v>267</v>
      </c>
      <c r="C78" s="184"/>
      <c r="D78" s="190">
        <v>43871</v>
      </c>
      <c r="E78" s="190"/>
      <c r="F78" s="190"/>
      <c r="G78" s="190"/>
      <c r="H78" s="184" t="s">
        <v>259</v>
      </c>
      <c r="I78" s="184"/>
      <c r="J78" s="184"/>
      <c r="K78" s="184"/>
      <c r="L78" s="184"/>
      <c r="M78" s="184"/>
      <c r="N78" s="197">
        <v>59.71</v>
      </c>
      <c r="O78" s="197"/>
      <c r="P78" s="184" t="s">
        <v>268</v>
      </c>
      <c r="Q78" s="184"/>
      <c r="R78" s="184"/>
      <c r="S78" s="184"/>
      <c r="T78" s="184"/>
      <c r="U78" s="196">
        <v>43859</v>
      </c>
      <c r="V78" s="196"/>
      <c r="W78" s="196"/>
      <c r="X78" s="197">
        <v>59.71</v>
      </c>
      <c r="Y78" s="197"/>
      <c r="Z78" s="197"/>
      <c r="AA78" s="197"/>
      <c r="AB78" s="184" t="s">
        <v>234</v>
      </c>
      <c r="AC78" s="184"/>
      <c r="AD78" s="184"/>
      <c r="AE78" s="184"/>
      <c r="AF78" s="184"/>
      <c r="AG78" s="184" t="s">
        <v>149</v>
      </c>
      <c r="AH78" s="184"/>
      <c r="AI78" s="184"/>
      <c r="AJ78" s="184"/>
      <c r="AK78" s="184"/>
      <c r="AL78" s="184"/>
      <c r="AM78" s="184" t="s">
        <v>220</v>
      </c>
      <c r="AN78" s="184"/>
      <c r="AP78" s="192">
        <v>419</v>
      </c>
      <c r="AQ78" s="192"/>
      <c r="AR78" s="192">
        <v>10</v>
      </c>
      <c r="AS78" s="192"/>
    </row>
    <row r="79" spans="2:45" ht="0.75" customHeight="1" x14ac:dyDescent="0.45">
      <c r="B79" s="184"/>
      <c r="C79" s="184"/>
      <c r="P79" s="184"/>
      <c r="Q79" s="184"/>
      <c r="R79" s="184"/>
      <c r="S79" s="184"/>
      <c r="T79" s="184"/>
    </row>
    <row r="80" spans="2:45" ht="10.5" customHeight="1" x14ac:dyDescent="0.45"/>
    <row r="81" spans="2:45" ht="3.75" customHeight="1" x14ac:dyDescent="0.45"/>
    <row r="82" spans="2:45" ht="12" customHeight="1" x14ac:dyDescent="0.45">
      <c r="B82" s="184" t="s">
        <v>269</v>
      </c>
      <c r="C82" s="184"/>
      <c r="D82" s="190">
        <v>43871</v>
      </c>
      <c r="E82" s="190"/>
      <c r="F82" s="190"/>
      <c r="G82" s="190"/>
      <c r="H82" s="184" t="s">
        <v>259</v>
      </c>
      <c r="I82" s="184"/>
      <c r="J82" s="184"/>
      <c r="K82" s="184"/>
      <c r="L82" s="184"/>
      <c r="M82" s="184"/>
      <c r="N82" s="197">
        <v>52.72</v>
      </c>
      <c r="O82" s="197"/>
      <c r="P82" s="184" t="s">
        <v>270</v>
      </c>
      <c r="Q82" s="184"/>
      <c r="R82" s="184"/>
      <c r="S82" s="184"/>
      <c r="T82" s="184"/>
      <c r="U82" s="196">
        <v>43859</v>
      </c>
      <c r="V82" s="196"/>
      <c r="W82" s="196"/>
      <c r="X82" s="197">
        <v>52.72</v>
      </c>
      <c r="Y82" s="197"/>
      <c r="Z82" s="197"/>
      <c r="AA82" s="197"/>
      <c r="AB82" s="184" t="s">
        <v>234</v>
      </c>
      <c r="AC82" s="184"/>
      <c r="AD82" s="184"/>
      <c r="AE82" s="184"/>
      <c r="AF82" s="184"/>
      <c r="AG82" s="184" t="s">
        <v>149</v>
      </c>
      <c r="AH82" s="184"/>
      <c r="AI82" s="184"/>
      <c r="AJ82" s="184"/>
      <c r="AK82" s="184"/>
      <c r="AL82" s="184"/>
      <c r="AM82" s="184" t="s">
        <v>220</v>
      </c>
      <c r="AN82" s="184"/>
      <c r="AP82" s="192">
        <v>419</v>
      </c>
      <c r="AQ82" s="192"/>
      <c r="AR82" s="192">
        <v>15</v>
      </c>
      <c r="AS82" s="192"/>
    </row>
    <row r="83" spans="2:45" ht="0.75" customHeight="1" x14ac:dyDescent="0.45">
      <c r="B83" s="184"/>
      <c r="C83" s="184"/>
      <c r="P83" s="184"/>
      <c r="Q83" s="184"/>
      <c r="R83" s="184"/>
      <c r="S83" s="184"/>
      <c r="T83" s="184"/>
    </row>
    <row r="84" spans="2:45" ht="10.5" customHeight="1" x14ac:dyDescent="0.45"/>
    <row r="85" spans="2:45" ht="3.75" customHeight="1" x14ac:dyDescent="0.45"/>
    <row r="86" spans="2:45" ht="12" customHeight="1" x14ac:dyDescent="0.45">
      <c r="B86" s="184" t="s">
        <v>271</v>
      </c>
      <c r="C86" s="184"/>
      <c r="D86" s="190">
        <v>43871</v>
      </c>
      <c r="E86" s="190"/>
      <c r="F86" s="190"/>
      <c r="G86" s="190"/>
      <c r="H86" s="184" t="s">
        <v>259</v>
      </c>
      <c r="I86" s="184"/>
      <c r="J86" s="184"/>
      <c r="K86" s="184"/>
      <c r="L86" s="184"/>
      <c r="M86" s="184"/>
      <c r="N86" s="197">
        <v>110.05</v>
      </c>
      <c r="O86" s="197"/>
      <c r="P86" s="184" t="s">
        <v>272</v>
      </c>
      <c r="Q86" s="184"/>
      <c r="R86" s="184"/>
      <c r="S86" s="184"/>
      <c r="T86" s="184"/>
      <c r="U86" s="196">
        <v>43859</v>
      </c>
      <c r="V86" s="196"/>
      <c r="W86" s="196"/>
      <c r="X86" s="197">
        <v>110.05</v>
      </c>
      <c r="Y86" s="197"/>
      <c r="Z86" s="197"/>
      <c r="AA86" s="197"/>
      <c r="AB86" s="184" t="s">
        <v>234</v>
      </c>
      <c r="AC86" s="184"/>
      <c r="AD86" s="184"/>
      <c r="AE86" s="184"/>
      <c r="AF86" s="184"/>
      <c r="AG86" s="184" t="s">
        <v>149</v>
      </c>
      <c r="AH86" s="184"/>
      <c r="AI86" s="184"/>
      <c r="AJ86" s="184"/>
      <c r="AK86" s="184"/>
      <c r="AL86" s="184"/>
      <c r="AM86" s="184" t="s">
        <v>220</v>
      </c>
      <c r="AN86" s="184"/>
      <c r="AP86" s="192">
        <v>419</v>
      </c>
      <c r="AQ86" s="192"/>
      <c r="AR86" s="192">
        <v>17</v>
      </c>
      <c r="AS86" s="192"/>
    </row>
    <row r="87" spans="2:45" ht="0.75" customHeight="1" x14ac:dyDescent="0.45">
      <c r="B87" s="184"/>
      <c r="C87" s="184"/>
      <c r="P87" s="184"/>
      <c r="Q87" s="184"/>
      <c r="R87" s="184"/>
      <c r="S87" s="184"/>
      <c r="T87" s="184"/>
    </row>
    <row r="88" spans="2:45" ht="10.5" customHeight="1" x14ac:dyDescent="0.45"/>
    <row r="89" spans="2:45" ht="3.75" customHeight="1" x14ac:dyDescent="0.45"/>
    <row r="90" spans="2:45" ht="12" customHeight="1" x14ac:dyDescent="0.45">
      <c r="B90" s="184" t="s">
        <v>273</v>
      </c>
      <c r="C90" s="184"/>
      <c r="D90" s="190">
        <v>43871</v>
      </c>
      <c r="E90" s="190"/>
      <c r="F90" s="190"/>
      <c r="G90" s="190"/>
      <c r="H90" s="184" t="s">
        <v>259</v>
      </c>
      <c r="I90" s="184"/>
      <c r="J90" s="184"/>
      <c r="K90" s="184"/>
      <c r="L90" s="184"/>
      <c r="M90" s="184"/>
      <c r="N90" s="197">
        <v>17.100000000000001</v>
      </c>
      <c r="O90" s="197"/>
      <c r="P90" s="184" t="s">
        <v>274</v>
      </c>
      <c r="Q90" s="184"/>
      <c r="R90" s="184"/>
      <c r="S90" s="184"/>
      <c r="T90" s="184"/>
      <c r="U90" s="196">
        <v>43859</v>
      </c>
      <c r="V90" s="196"/>
      <c r="W90" s="196"/>
      <c r="X90" s="197">
        <v>17.100000000000001</v>
      </c>
      <c r="Y90" s="197"/>
      <c r="Z90" s="197"/>
      <c r="AA90" s="197"/>
      <c r="AB90" s="184" t="s">
        <v>234</v>
      </c>
      <c r="AC90" s="184"/>
      <c r="AD90" s="184"/>
      <c r="AE90" s="184"/>
      <c r="AF90" s="184"/>
      <c r="AG90" s="184" t="s">
        <v>149</v>
      </c>
      <c r="AH90" s="184"/>
      <c r="AI90" s="184"/>
      <c r="AJ90" s="184"/>
      <c r="AK90" s="184"/>
      <c r="AL90" s="184"/>
      <c r="AM90" s="184" t="s">
        <v>220</v>
      </c>
      <c r="AN90" s="184"/>
      <c r="AP90" s="192">
        <v>419</v>
      </c>
      <c r="AQ90" s="192"/>
      <c r="AR90" s="192">
        <v>16</v>
      </c>
      <c r="AS90" s="192"/>
    </row>
    <row r="91" spans="2:45" ht="0.75" customHeight="1" x14ac:dyDescent="0.45">
      <c r="B91" s="184"/>
      <c r="C91" s="184"/>
      <c r="P91" s="184"/>
      <c r="Q91" s="184"/>
      <c r="R91" s="184"/>
      <c r="S91" s="184"/>
      <c r="T91" s="184"/>
    </row>
    <row r="92" spans="2:45" ht="10.5" customHeight="1" x14ac:dyDescent="0.45"/>
    <row r="93" spans="2:45" ht="3.75" customHeight="1" x14ac:dyDescent="0.45"/>
    <row r="94" spans="2:45" ht="12" customHeight="1" x14ac:dyDescent="0.45">
      <c r="B94" s="184" t="s">
        <v>275</v>
      </c>
      <c r="C94" s="184"/>
      <c r="D94" s="190">
        <v>43871</v>
      </c>
      <c r="E94" s="190"/>
      <c r="F94" s="190"/>
      <c r="G94" s="190"/>
      <c r="H94" s="184" t="s">
        <v>259</v>
      </c>
      <c r="I94" s="184"/>
      <c r="J94" s="184"/>
      <c r="K94" s="184"/>
      <c r="L94" s="184"/>
      <c r="M94" s="184"/>
      <c r="N94" s="197">
        <v>57.17</v>
      </c>
      <c r="O94" s="197"/>
      <c r="P94" s="184" t="s">
        <v>276</v>
      </c>
      <c r="Q94" s="184"/>
      <c r="R94" s="184"/>
      <c r="S94" s="184"/>
      <c r="T94" s="184"/>
      <c r="U94" s="196">
        <v>43859</v>
      </c>
      <c r="V94" s="196"/>
      <c r="W94" s="196"/>
      <c r="X94" s="197">
        <v>57.17</v>
      </c>
      <c r="Y94" s="197"/>
      <c r="Z94" s="197"/>
      <c r="AA94" s="197"/>
      <c r="AB94" s="184" t="s">
        <v>234</v>
      </c>
      <c r="AC94" s="184"/>
      <c r="AD94" s="184"/>
      <c r="AE94" s="184"/>
      <c r="AF94" s="184"/>
      <c r="AG94" s="184" t="s">
        <v>149</v>
      </c>
      <c r="AH94" s="184"/>
      <c r="AI94" s="184"/>
      <c r="AJ94" s="184"/>
      <c r="AK94" s="184"/>
      <c r="AL94" s="184"/>
      <c r="AM94" s="184" t="s">
        <v>220</v>
      </c>
      <c r="AN94" s="184"/>
      <c r="AP94" s="192">
        <v>419</v>
      </c>
      <c r="AQ94" s="192"/>
      <c r="AR94" s="192">
        <v>12</v>
      </c>
      <c r="AS94" s="192"/>
    </row>
    <row r="95" spans="2:45" ht="0.75" customHeight="1" x14ac:dyDescent="0.45">
      <c r="B95" s="184"/>
      <c r="C95" s="184"/>
      <c r="P95" s="184"/>
      <c r="Q95" s="184"/>
      <c r="R95" s="184"/>
      <c r="S95" s="184"/>
      <c r="T95" s="184"/>
    </row>
    <row r="96" spans="2:45" ht="10.5" customHeight="1" x14ac:dyDescent="0.45"/>
    <row r="97" spans="2:45" ht="3.75" customHeight="1" x14ac:dyDescent="0.45"/>
    <row r="98" spans="2:45" ht="12" customHeight="1" x14ac:dyDescent="0.45">
      <c r="B98" s="184" t="s">
        <v>277</v>
      </c>
      <c r="C98" s="184"/>
      <c r="D98" s="190">
        <v>43871</v>
      </c>
      <c r="E98" s="190"/>
      <c r="F98" s="190"/>
      <c r="G98" s="190"/>
      <c r="H98" s="184" t="s">
        <v>278</v>
      </c>
      <c r="I98" s="184"/>
      <c r="J98" s="184"/>
      <c r="K98" s="184"/>
      <c r="L98" s="184"/>
      <c r="M98" s="184"/>
      <c r="N98" s="197">
        <v>2550</v>
      </c>
      <c r="O98" s="197"/>
      <c r="P98" s="184" t="s">
        <v>279</v>
      </c>
      <c r="Q98" s="184"/>
      <c r="R98" s="184"/>
      <c r="S98" s="184"/>
      <c r="T98" s="184"/>
      <c r="U98" s="196">
        <v>43865</v>
      </c>
      <c r="V98" s="196"/>
      <c r="W98" s="196"/>
      <c r="X98" s="197">
        <v>2550</v>
      </c>
      <c r="Y98" s="197"/>
      <c r="Z98" s="197"/>
      <c r="AA98" s="197"/>
      <c r="AB98" s="184" t="s">
        <v>280</v>
      </c>
      <c r="AC98" s="184"/>
      <c r="AD98" s="184"/>
      <c r="AE98" s="184"/>
      <c r="AF98" s="184"/>
      <c r="AG98" s="184" t="s">
        <v>171</v>
      </c>
      <c r="AH98" s="184"/>
      <c r="AI98" s="184"/>
      <c r="AJ98" s="184"/>
      <c r="AK98" s="184"/>
      <c r="AL98" s="184"/>
      <c r="AM98" s="184" t="s">
        <v>220</v>
      </c>
      <c r="AN98" s="184"/>
      <c r="AP98" s="192">
        <v>419</v>
      </c>
      <c r="AQ98" s="192"/>
      <c r="AR98" s="192">
        <v>3</v>
      </c>
      <c r="AS98" s="192"/>
    </row>
    <row r="99" spans="2:45" ht="0.75" customHeight="1" x14ac:dyDescent="0.45">
      <c r="B99" s="184"/>
      <c r="C99" s="184"/>
      <c r="P99" s="184"/>
      <c r="Q99" s="184"/>
      <c r="R99" s="184"/>
      <c r="S99" s="184"/>
      <c r="T99" s="184"/>
    </row>
    <row r="100" spans="2:45" ht="10.5" customHeight="1" x14ac:dyDescent="0.45"/>
    <row r="101" spans="2:45" ht="3.75" customHeight="1" x14ac:dyDescent="0.45"/>
    <row r="102" spans="2:45" ht="12" customHeight="1" x14ac:dyDescent="0.45">
      <c r="B102" s="184" t="s">
        <v>281</v>
      </c>
      <c r="C102" s="184"/>
      <c r="D102" s="190">
        <v>43871</v>
      </c>
      <c r="E102" s="190"/>
      <c r="F102" s="190"/>
      <c r="G102" s="190"/>
      <c r="H102" s="184" t="s">
        <v>282</v>
      </c>
      <c r="I102" s="184"/>
      <c r="J102" s="184"/>
      <c r="K102" s="184"/>
      <c r="L102" s="184"/>
      <c r="M102" s="184"/>
      <c r="N102" s="197">
        <v>559.86</v>
      </c>
      <c r="O102" s="197"/>
      <c r="P102" s="184" t="s">
        <v>283</v>
      </c>
      <c r="Q102" s="184"/>
      <c r="R102" s="184"/>
      <c r="S102" s="184"/>
      <c r="T102" s="184"/>
      <c r="U102" s="196">
        <v>43853</v>
      </c>
      <c r="V102" s="196"/>
      <c r="W102" s="196"/>
      <c r="X102" s="197">
        <v>559.86</v>
      </c>
      <c r="Y102" s="197"/>
      <c r="Z102" s="197"/>
      <c r="AA102" s="197"/>
      <c r="AB102" s="184" t="s">
        <v>234</v>
      </c>
      <c r="AC102" s="184"/>
      <c r="AD102" s="184"/>
      <c r="AE102" s="184"/>
      <c r="AF102" s="184"/>
      <c r="AG102" s="184" t="s">
        <v>149</v>
      </c>
      <c r="AH102" s="184"/>
      <c r="AI102" s="184"/>
      <c r="AJ102" s="184"/>
      <c r="AK102" s="184"/>
      <c r="AL102" s="184"/>
      <c r="AM102" s="184" t="s">
        <v>220</v>
      </c>
      <c r="AN102" s="184"/>
      <c r="AP102" s="192">
        <v>419</v>
      </c>
      <c r="AQ102" s="192"/>
      <c r="AR102" s="192">
        <v>14</v>
      </c>
      <c r="AS102" s="192"/>
    </row>
    <row r="103" spans="2:45" ht="0.75" customHeight="1" x14ac:dyDescent="0.45">
      <c r="B103" s="184"/>
      <c r="C103" s="184"/>
      <c r="P103" s="184"/>
      <c r="Q103" s="184"/>
      <c r="R103" s="184"/>
      <c r="S103" s="184"/>
      <c r="T103" s="184"/>
    </row>
    <row r="104" spans="2:45" ht="10.5" customHeight="1" x14ac:dyDescent="0.45"/>
    <row r="105" spans="2:45" ht="3.75" customHeight="1" x14ac:dyDescent="0.45"/>
    <row r="106" spans="2:45" ht="9" customHeight="1" x14ac:dyDescent="0.45">
      <c r="B106" s="184" t="s">
        <v>284</v>
      </c>
      <c r="C106" s="184"/>
      <c r="D106" s="190">
        <v>43871</v>
      </c>
      <c r="E106" s="190"/>
      <c r="F106" s="190"/>
      <c r="G106" s="190"/>
      <c r="H106" s="184" t="s">
        <v>285</v>
      </c>
      <c r="I106" s="184"/>
      <c r="J106" s="184"/>
      <c r="K106" s="184"/>
      <c r="L106" s="184"/>
      <c r="M106" s="184"/>
      <c r="N106" s="197">
        <v>511.57</v>
      </c>
      <c r="O106" s="197"/>
      <c r="P106" s="184" t="s">
        <v>286</v>
      </c>
      <c r="Q106" s="184"/>
      <c r="R106" s="184"/>
      <c r="S106" s="184"/>
      <c r="T106" s="184"/>
      <c r="U106" s="196">
        <v>43855</v>
      </c>
      <c r="V106" s="196"/>
      <c r="W106" s="196"/>
      <c r="X106" s="197">
        <v>377.68</v>
      </c>
      <c r="Y106" s="197"/>
      <c r="Z106" s="197"/>
      <c r="AA106" s="197"/>
      <c r="AB106" s="184" t="s">
        <v>287</v>
      </c>
      <c r="AC106" s="184"/>
      <c r="AD106" s="184"/>
      <c r="AE106" s="184"/>
      <c r="AF106" s="184"/>
      <c r="AG106" s="184" t="s">
        <v>126</v>
      </c>
      <c r="AH106" s="184"/>
      <c r="AI106" s="184"/>
      <c r="AJ106" s="184"/>
      <c r="AK106" s="184"/>
      <c r="AL106" s="184"/>
      <c r="AM106" s="184" t="s">
        <v>220</v>
      </c>
      <c r="AN106" s="184"/>
      <c r="AP106" s="192">
        <v>419</v>
      </c>
      <c r="AQ106" s="192"/>
      <c r="AR106" s="192">
        <v>4</v>
      </c>
      <c r="AS106" s="192"/>
    </row>
    <row r="107" spans="2:45" ht="1.5" customHeight="1" x14ac:dyDescent="0.45">
      <c r="B107" s="184"/>
      <c r="C107" s="184"/>
      <c r="D107" s="190"/>
      <c r="E107" s="190"/>
      <c r="F107" s="190"/>
      <c r="G107" s="190"/>
      <c r="H107" s="184"/>
      <c r="I107" s="184"/>
      <c r="J107" s="184"/>
      <c r="K107" s="184"/>
      <c r="L107" s="184"/>
      <c r="M107" s="184"/>
      <c r="N107" s="197"/>
      <c r="O107" s="197"/>
      <c r="P107" s="184"/>
      <c r="Q107" s="184"/>
      <c r="R107" s="184"/>
      <c r="S107" s="184"/>
      <c r="T107" s="184"/>
      <c r="U107" s="196"/>
      <c r="V107" s="196"/>
      <c r="W107" s="196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P107" s="198"/>
      <c r="AQ107" s="198"/>
      <c r="AR107" s="198"/>
      <c r="AS107" s="192"/>
    </row>
    <row r="108" spans="2:45" ht="3" customHeight="1" x14ac:dyDescent="0.45">
      <c r="B108" s="184"/>
      <c r="C108" s="184"/>
      <c r="D108" s="190"/>
      <c r="E108" s="190"/>
      <c r="F108" s="190"/>
      <c r="G108" s="190"/>
      <c r="H108" s="184"/>
      <c r="I108" s="184"/>
      <c r="J108" s="184"/>
      <c r="K108" s="184"/>
      <c r="L108" s="184"/>
      <c r="M108" s="184"/>
      <c r="P108" s="184"/>
      <c r="Q108" s="184"/>
      <c r="R108" s="184"/>
      <c r="S108" s="184"/>
      <c r="T108" s="184"/>
      <c r="U108" s="196"/>
      <c r="V108" s="196"/>
      <c r="W108" s="196"/>
      <c r="X108" s="197">
        <v>99.26</v>
      </c>
      <c r="Y108" s="197"/>
      <c r="Z108" s="197"/>
      <c r="AA108" s="197"/>
      <c r="AB108" s="184" t="s">
        <v>287</v>
      </c>
      <c r="AC108" s="184"/>
      <c r="AD108" s="184"/>
      <c r="AE108" s="184"/>
      <c r="AF108" s="184"/>
      <c r="AG108" s="184" t="s">
        <v>126</v>
      </c>
      <c r="AH108" s="184"/>
      <c r="AI108" s="184"/>
      <c r="AJ108" s="184"/>
      <c r="AK108" s="184"/>
      <c r="AL108" s="184"/>
      <c r="AP108" s="198"/>
      <c r="AQ108" s="198"/>
      <c r="AR108" s="198"/>
      <c r="AS108" s="192"/>
    </row>
    <row r="109" spans="2:45" ht="10.5" customHeight="1" x14ac:dyDescent="0.45">
      <c r="X109" s="197"/>
      <c r="Y109" s="197"/>
      <c r="Z109" s="197"/>
      <c r="AA109" s="197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</row>
    <row r="110" spans="2:45" ht="6.75" customHeight="1" x14ac:dyDescent="0.45"/>
    <row r="111" spans="2:45" ht="11.25" customHeight="1" x14ac:dyDescent="0.45">
      <c r="X111" s="197">
        <v>34.630000000000003</v>
      </c>
      <c r="Y111" s="197"/>
      <c r="Z111" s="197"/>
      <c r="AA111" s="197"/>
      <c r="AB111" s="184" t="s">
        <v>287</v>
      </c>
      <c r="AC111" s="184"/>
      <c r="AD111" s="184"/>
      <c r="AE111" s="184"/>
      <c r="AF111" s="184"/>
      <c r="AG111" s="184" t="s">
        <v>126</v>
      </c>
      <c r="AH111" s="184"/>
      <c r="AI111" s="184"/>
      <c r="AJ111" s="184"/>
      <c r="AK111" s="184"/>
      <c r="AL111" s="184"/>
    </row>
    <row r="112" spans="2:45" ht="2.25" customHeight="1" x14ac:dyDescent="0.45"/>
    <row r="113" spans="2:45" ht="9" customHeight="1" x14ac:dyDescent="0.45"/>
    <row r="114" spans="2:45" ht="3.75" customHeight="1" x14ac:dyDescent="0.45"/>
    <row r="115" spans="2:45" ht="12" customHeight="1" x14ac:dyDescent="0.45">
      <c r="B115" s="184" t="s">
        <v>288</v>
      </c>
      <c r="C115" s="184"/>
      <c r="D115" s="190">
        <v>43871</v>
      </c>
      <c r="E115" s="190"/>
      <c r="F115" s="190"/>
      <c r="G115" s="190"/>
      <c r="H115" s="184" t="s">
        <v>289</v>
      </c>
      <c r="I115" s="184"/>
      <c r="J115" s="184"/>
      <c r="K115" s="184"/>
      <c r="L115" s="184"/>
      <c r="M115" s="184"/>
      <c r="N115" s="197">
        <v>54.15</v>
      </c>
      <c r="O115" s="197"/>
      <c r="P115" s="184" t="s">
        <v>290</v>
      </c>
      <c r="Q115" s="184"/>
      <c r="R115" s="184"/>
      <c r="S115" s="184"/>
      <c r="T115" s="184"/>
      <c r="U115" s="196">
        <v>43865</v>
      </c>
      <c r="V115" s="196"/>
      <c r="W115" s="196"/>
      <c r="X115" s="197">
        <v>54.15</v>
      </c>
      <c r="Y115" s="197"/>
      <c r="Z115" s="197"/>
      <c r="AA115" s="197"/>
      <c r="AB115" s="184" t="s">
        <v>291</v>
      </c>
      <c r="AC115" s="184"/>
      <c r="AD115" s="184"/>
      <c r="AE115" s="184"/>
      <c r="AF115" s="184"/>
      <c r="AG115" s="184" t="s">
        <v>163</v>
      </c>
      <c r="AH115" s="184"/>
      <c r="AI115" s="184"/>
      <c r="AJ115" s="184"/>
      <c r="AK115" s="184"/>
      <c r="AL115" s="184"/>
      <c r="AM115" s="184" t="s">
        <v>220</v>
      </c>
      <c r="AN115" s="184"/>
      <c r="AP115" s="192">
        <v>419</v>
      </c>
      <c r="AQ115" s="192"/>
      <c r="AR115" s="192">
        <v>1</v>
      </c>
      <c r="AS115" s="192"/>
    </row>
    <row r="116" spans="2:45" ht="0.75" customHeight="1" x14ac:dyDescent="0.45">
      <c r="B116" s="184"/>
      <c r="C116" s="184"/>
      <c r="P116" s="184"/>
      <c r="Q116" s="184"/>
      <c r="R116" s="184"/>
      <c r="S116" s="184"/>
      <c r="T116" s="184"/>
    </row>
    <row r="117" spans="2:45" ht="10.5" customHeight="1" x14ac:dyDescent="0.45"/>
    <row r="118" spans="2:45" ht="3.75" customHeight="1" x14ac:dyDescent="0.45"/>
    <row r="119" spans="2:45" ht="12" customHeight="1" x14ac:dyDescent="0.45">
      <c r="B119" s="184" t="s">
        <v>292</v>
      </c>
      <c r="C119" s="184"/>
      <c r="D119" s="190">
        <v>43880</v>
      </c>
      <c r="E119" s="190"/>
      <c r="F119" s="190"/>
      <c r="G119" s="190"/>
      <c r="H119" s="184" t="s">
        <v>293</v>
      </c>
      <c r="I119" s="184"/>
      <c r="J119" s="184"/>
      <c r="K119" s="184"/>
      <c r="L119" s="184"/>
      <c r="M119" s="184"/>
      <c r="N119" s="197">
        <v>4000</v>
      </c>
      <c r="O119" s="197"/>
      <c r="P119" s="184" t="s">
        <v>294</v>
      </c>
      <c r="Q119" s="184"/>
      <c r="R119" s="184"/>
      <c r="S119" s="184"/>
      <c r="T119" s="184"/>
      <c r="U119" s="196">
        <v>43876</v>
      </c>
      <c r="V119" s="196"/>
      <c r="W119" s="196"/>
      <c r="X119" s="197">
        <v>4000</v>
      </c>
      <c r="Y119" s="197"/>
      <c r="Z119" s="197"/>
      <c r="AA119" s="197"/>
      <c r="AB119" s="184" t="s">
        <v>295</v>
      </c>
      <c r="AC119" s="184"/>
      <c r="AD119" s="184"/>
      <c r="AE119" s="184"/>
      <c r="AF119" s="184"/>
      <c r="AG119" s="184" t="s">
        <v>177</v>
      </c>
      <c r="AH119" s="184"/>
      <c r="AI119" s="184"/>
      <c r="AJ119" s="184"/>
      <c r="AK119" s="184"/>
      <c r="AL119" s="184"/>
      <c r="AM119" s="184" t="s">
        <v>220</v>
      </c>
      <c r="AN119" s="184"/>
      <c r="AP119" s="192">
        <v>420</v>
      </c>
      <c r="AQ119" s="192"/>
      <c r="AR119" s="192">
        <v>6</v>
      </c>
      <c r="AS119" s="192"/>
    </row>
    <row r="120" spans="2:45" ht="0.75" customHeight="1" x14ac:dyDescent="0.45">
      <c r="B120" s="184"/>
      <c r="C120" s="184"/>
      <c r="P120" s="184"/>
      <c r="Q120" s="184"/>
      <c r="R120" s="184"/>
      <c r="S120" s="184"/>
      <c r="T120" s="184"/>
    </row>
    <row r="121" spans="2:45" ht="10.5" customHeight="1" x14ac:dyDescent="0.45"/>
    <row r="122" spans="2:45" ht="3.75" customHeight="1" x14ac:dyDescent="0.45"/>
    <row r="123" spans="2:45" ht="12" customHeight="1" x14ac:dyDescent="0.45">
      <c r="B123" s="184" t="s">
        <v>296</v>
      </c>
      <c r="C123" s="184"/>
      <c r="D123" s="190">
        <v>43880</v>
      </c>
      <c r="E123" s="190"/>
      <c r="F123" s="190"/>
      <c r="G123" s="190"/>
      <c r="H123" s="184" t="s">
        <v>297</v>
      </c>
      <c r="I123" s="184"/>
      <c r="J123" s="184"/>
      <c r="K123" s="184"/>
      <c r="L123" s="184"/>
      <c r="M123" s="184"/>
      <c r="N123" s="197">
        <v>3205.58</v>
      </c>
      <c r="O123" s="197"/>
      <c r="P123" s="184" t="s">
        <v>298</v>
      </c>
      <c r="Q123" s="184"/>
      <c r="R123" s="184"/>
      <c r="S123" s="184"/>
      <c r="T123" s="184"/>
      <c r="U123" s="196">
        <v>43864</v>
      </c>
      <c r="V123" s="196"/>
      <c r="W123" s="196"/>
      <c r="X123" s="197">
        <v>3205.58</v>
      </c>
      <c r="Y123" s="197"/>
      <c r="Z123" s="197"/>
      <c r="AA123" s="197"/>
      <c r="AB123" s="184" t="s">
        <v>244</v>
      </c>
      <c r="AC123" s="184"/>
      <c r="AD123" s="184"/>
      <c r="AE123" s="184"/>
      <c r="AF123" s="184"/>
      <c r="AG123" s="184" t="s">
        <v>110</v>
      </c>
      <c r="AH123" s="184"/>
      <c r="AI123" s="184"/>
      <c r="AJ123" s="184"/>
      <c r="AK123" s="184"/>
      <c r="AL123" s="184"/>
      <c r="AM123" s="184" t="s">
        <v>220</v>
      </c>
      <c r="AN123" s="184"/>
      <c r="AP123" s="192">
        <v>420</v>
      </c>
      <c r="AQ123" s="192"/>
      <c r="AR123" s="192">
        <v>9</v>
      </c>
      <c r="AS123" s="192"/>
    </row>
    <row r="124" spans="2:45" ht="0.75" customHeight="1" x14ac:dyDescent="0.45">
      <c r="B124" s="184"/>
      <c r="C124" s="184"/>
      <c r="P124" s="184"/>
      <c r="Q124" s="184"/>
      <c r="R124" s="184"/>
      <c r="S124" s="184"/>
      <c r="T124" s="184"/>
    </row>
    <row r="125" spans="2:45" ht="10.5" customHeight="1" x14ac:dyDescent="0.45"/>
    <row r="126" spans="2:45" ht="3.75" customHeight="1" x14ac:dyDescent="0.45"/>
    <row r="127" spans="2:45" ht="12" customHeight="1" x14ac:dyDescent="0.45">
      <c r="B127" s="184" t="s">
        <v>299</v>
      </c>
      <c r="C127" s="184"/>
      <c r="D127" s="190">
        <v>43880</v>
      </c>
      <c r="E127" s="190"/>
      <c r="F127" s="190"/>
      <c r="G127" s="190"/>
      <c r="H127" s="184" t="s">
        <v>249</v>
      </c>
      <c r="I127" s="184"/>
      <c r="J127" s="184"/>
      <c r="K127" s="184"/>
      <c r="L127" s="184"/>
      <c r="M127" s="184"/>
      <c r="N127" s="197">
        <v>437.89</v>
      </c>
      <c r="O127" s="197"/>
      <c r="P127" s="184" t="s">
        <v>300</v>
      </c>
      <c r="Q127" s="184"/>
      <c r="R127" s="184"/>
      <c r="S127" s="184"/>
      <c r="T127" s="184"/>
      <c r="U127" s="196">
        <v>43867</v>
      </c>
      <c r="V127" s="196"/>
      <c r="W127" s="196"/>
      <c r="X127" s="197">
        <v>437.89</v>
      </c>
      <c r="Y127" s="197"/>
      <c r="Z127" s="197"/>
      <c r="AA127" s="197"/>
      <c r="AB127" s="184" t="s">
        <v>287</v>
      </c>
      <c r="AC127" s="184"/>
      <c r="AD127" s="184"/>
      <c r="AE127" s="184"/>
      <c r="AF127" s="184"/>
      <c r="AG127" s="184" t="s">
        <v>126</v>
      </c>
      <c r="AH127" s="184"/>
      <c r="AI127" s="184"/>
      <c r="AJ127" s="184"/>
      <c r="AK127" s="184"/>
      <c r="AL127" s="184"/>
      <c r="AM127" s="184" t="s">
        <v>220</v>
      </c>
      <c r="AN127" s="184"/>
      <c r="AP127" s="192">
        <v>420</v>
      </c>
      <c r="AQ127" s="192"/>
      <c r="AR127" s="192">
        <v>4</v>
      </c>
      <c r="AS127" s="192"/>
    </row>
    <row r="128" spans="2:45" ht="0.75" customHeight="1" x14ac:dyDescent="0.45">
      <c r="B128" s="184"/>
      <c r="C128" s="184"/>
      <c r="P128" s="184"/>
      <c r="Q128" s="184"/>
      <c r="R128" s="184"/>
      <c r="S128" s="184"/>
      <c r="T128" s="184"/>
    </row>
    <row r="129" spans="2:45" ht="10.5" customHeight="1" x14ac:dyDescent="0.45"/>
    <row r="130" spans="2:45" ht="3.75" customHeight="1" x14ac:dyDescent="0.45"/>
    <row r="131" spans="2:45" ht="12" customHeight="1" x14ac:dyDescent="0.45">
      <c r="B131" s="184" t="s">
        <v>301</v>
      </c>
      <c r="C131" s="184"/>
      <c r="D131" s="190">
        <v>43880</v>
      </c>
      <c r="E131" s="190"/>
      <c r="F131" s="190"/>
      <c r="G131" s="190"/>
      <c r="H131" s="184" t="s">
        <v>302</v>
      </c>
      <c r="I131" s="184"/>
      <c r="J131" s="184"/>
      <c r="K131" s="184"/>
      <c r="L131" s="184"/>
      <c r="M131" s="184"/>
      <c r="N131" s="197">
        <v>368.41</v>
      </c>
      <c r="O131" s="197"/>
      <c r="P131" s="184" t="s">
        <v>303</v>
      </c>
      <c r="Q131" s="184"/>
      <c r="R131" s="184"/>
      <c r="S131" s="184"/>
      <c r="T131" s="184"/>
      <c r="U131" s="196">
        <v>43866</v>
      </c>
      <c r="V131" s="196"/>
      <c r="W131" s="196"/>
      <c r="X131" s="197">
        <v>368.41</v>
      </c>
      <c r="Y131" s="197"/>
      <c r="Z131" s="197"/>
      <c r="AA131" s="197"/>
      <c r="AB131" s="184" t="s">
        <v>244</v>
      </c>
      <c r="AC131" s="184"/>
      <c r="AD131" s="184"/>
      <c r="AE131" s="184"/>
      <c r="AF131" s="184"/>
      <c r="AG131" s="184" t="s">
        <v>110</v>
      </c>
      <c r="AH131" s="184"/>
      <c r="AI131" s="184"/>
      <c r="AJ131" s="184"/>
      <c r="AK131" s="184"/>
      <c r="AL131" s="184"/>
      <c r="AM131" s="184" t="s">
        <v>220</v>
      </c>
      <c r="AN131" s="184"/>
      <c r="AP131" s="192">
        <v>420</v>
      </c>
      <c r="AQ131" s="192"/>
      <c r="AR131" s="192">
        <v>8</v>
      </c>
      <c r="AS131" s="192"/>
    </row>
    <row r="132" spans="2:45" ht="0.75" customHeight="1" x14ac:dyDescent="0.45">
      <c r="B132" s="184"/>
      <c r="C132" s="184"/>
      <c r="P132" s="184"/>
      <c r="Q132" s="184"/>
      <c r="R132" s="184"/>
      <c r="S132" s="184"/>
      <c r="T132" s="184"/>
    </row>
    <row r="133" spans="2:45" ht="10.5" customHeight="1" x14ac:dyDescent="0.45"/>
    <row r="134" spans="2:45" ht="3.75" customHeight="1" x14ac:dyDescent="0.45"/>
    <row r="135" spans="2:45" ht="12" customHeight="1" x14ac:dyDescent="0.45">
      <c r="B135" s="184" t="s">
        <v>304</v>
      </c>
      <c r="C135" s="184"/>
      <c r="D135" s="190">
        <v>43880</v>
      </c>
      <c r="E135" s="190"/>
      <c r="F135" s="190"/>
      <c r="G135" s="190"/>
      <c r="H135" s="184" t="s">
        <v>305</v>
      </c>
      <c r="I135" s="184"/>
      <c r="J135" s="184"/>
      <c r="K135" s="184"/>
      <c r="L135" s="184"/>
      <c r="M135" s="184"/>
      <c r="N135" s="197">
        <v>131.25</v>
      </c>
      <c r="O135" s="197"/>
      <c r="P135" s="184" t="s">
        <v>306</v>
      </c>
      <c r="Q135" s="184"/>
      <c r="R135" s="184"/>
      <c r="S135" s="184"/>
      <c r="T135" s="184"/>
      <c r="U135" s="196">
        <v>43854</v>
      </c>
      <c r="V135" s="196"/>
      <c r="W135" s="196"/>
      <c r="X135" s="197">
        <v>131.25</v>
      </c>
      <c r="Y135" s="197"/>
      <c r="Z135" s="197"/>
      <c r="AA135" s="197"/>
      <c r="AB135" s="184" t="s">
        <v>224</v>
      </c>
      <c r="AC135" s="184"/>
      <c r="AD135" s="184"/>
      <c r="AE135" s="184"/>
      <c r="AF135" s="184"/>
      <c r="AG135" s="184" t="s">
        <v>167</v>
      </c>
      <c r="AH135" s="184"/>
      <c r="AI135" s="184"/>
      <c r="AJ135" s="184"/>
      <c r="AK135" s="184"/>
      <c r="AL135" s="184"/>
      <c r="AM135" s="184" t="s">
        <v>220</v>
      </c>
      <c r="AN135" s="184"/>
      <c r="AP135" s="192">
        <v>420</v>
      </c>
      <c r="AQ135" s="192"/>
      <c r="AR135" s="192">
        <v>5</v>
      </c>
      <c r="AS135" s="192"/>
    </row>
    <row r="136" spans="2:45" ht="0.75" customHeight="1" x14ac:dyDescent="0.45">
      <c r="B136" s="184"/>
      <c r="C136" s="184"/>
      <c r="P136" s="184"/>
      <c r="Q136" s="184"/>
      <c r="R136" s="184"/>
      <c r="S136" s="184"/>
      <c r="T136" s="184"/>
    </row>
    <row r="137" spans="2:45" ht="10.5" customHeight="1" x14ac:dyDescent="0.45"/>
    <row r="138" spans="2:45" ht="3.75" customHeight="1" x14ac:dyDescent="0.45"/>
    <row r="139" spans="2:45" ht="12" customHeight="1" x14ac:dyDescent="0.45">
      <c r="B139" s="184" t="s">
        <v>307</v>
      </c>
      <c r="C139" s="184"/>
      <c r="D139" s="190">
        <v>43880</v>
      </c>
      <c r="E139" s="190"/>
      <c r="F139" s="190"/>
      <c r="G139" s="190"/>
      <c r="H139" s="184" t="s">
        <v>308</v>
      </c>
      <c r="I139" s="184"/>
      <c r="J139" s="184"/>
      <c r="K139" s="184"/>
      <c r="L139" s="184"/>
      <c r="M139" s="184"/>
      <c r="N139" s="197">
        <v>21.9</v>
      </c>
      <c r="O139" s="197"/>
      <c r="P139" s="184" t="s">
        <v>309</v>
      </c>
      <c r="Q139" s="184"/>
      <c r="R139" s="184"/>
      <c r="S139" s="184"/>
      <c r="T139" s="184"/>
      <c r="U139" s="196">
        <v>43867</v>
      </c>
      <c r="V139" s="196"/>
      <c r="W139" s="196"/>
      <c r="X139" s="197">
        <v>21.9</v>
      </c>
      <c r="Y139" s="197"/>
      <c r="Z139" s="197"/>
      <c r="AA139" s="197"/>
      <c r="AB139" s="184" t="s">
        <v>310</v>
      </c>
      <c r="AC139" s="184"/>
      <c r="AD139" s="184"/>
      <c r="AE139" s="184"/>
      <c r="AF139" s="184"/>
      <c r="AG139" s="184" t="s">
        <v>181</v>
      </c>
      <c r="AH139" s="184"/>
      <c r="AI139" s="184"/>
      <c r="AJ139" s="184"/>
      <c r="AK139" s="184"/>
      <c r="AL139" s="184"/>
      <c r="AM139" s="184" t="s">
        <v>220</v>
      </c>
      <c r="AN139" s="184"/>
      <c r="AP139" s="192">
        <v>420</v>
      </c>
      <c r="AQ139" s="192"/>
      <c r="AR139" s="192">
        <v>3</v>
      </c>
      <c r="AS139" s="192"/>
    </row>
    <row r="140" spans="2:45" ht="0.75" customHeight="1" x14ac:dyDescent="0.45">
      <c r="B140" s="184"/>
      <c r="C140" s="184"/>
      <c r="P140" s="184"/>
      <c r="Q140" s="184"/>
      <c r="R140" s="184"/>
      <c r="S140" s="184"/>
      <c r="T140" s="184"/>
    </row>
    <row r="141" spans="2:45" ht="10.5" customHeight="1" x14ac:dyDescent="0.45"/>
    <row r="142" spans="2:45" ht="3.75" customHeight="1" x14ac:dyDescent="0.45"/>
    <row r="143" spans="2:45" ht="12" customHeight="1" x14ac:dyDescent="0.45">
      <c r="B143" s="184" t="s">
        <v>311</v>
      </c>
      <c r="C143" s="184"/>
      <c r="D143" s="190">
        <v>43880</v>
      </c>
      <c r="E143" s="190"/>
      <c r="F143" s="190"/>
      <c r="G143" s="190"/>
      <c r="H143" s="184" t="s">
        <v>312</v>
      </c>
      <c r="I143" s="184"/>
      <c r="J143" s="184"/>
      <c r="K143" s="184"/>
      <c r="L143" s="184"/>
      <c r="M143" s="184"/>
      <c r="N143" s="197">
        <v>47.5</v>
      </c>
      <c r="O143" s="197"/>
      <c r="P143" s="184" t="s">
        <v>313</v>
      </c>
      <c r="Q143" s="184"/>
      <c r="R143" s="184"/>
      <c r="S143" s="184"/>
      <c r="T143" s="184"/>
      <c r="U143" s="196">
        <v>43864</v>
      </c>
      <c r="V143" s="196"/>
      <c r="W143" s="196"/>
      <c r="X143" s="197">
        <v>47.5</v>
      </c>
      <c r="Y143" s="197"/>
      <c r="Z143" s="197"/>
      <c r="AA143" s="197"/>
      <c r="AB143" s="184" t="s">
        <v>314</v>
      </c>
      <c r="AC143" s="184"/>
      <c r="AD143" s="184"/>
      <c r="AE143" s="184"/>
      <c r="AF143" s="184"/>
      <c r="AG143" s="184" t="s">
        <v>159</v>
      </c>
      <c r="AH143" s="184"/>
      <c r="AI143" s="184"/>
      <c r="AJ143" s="184"/>
      <c r="AK143" s="184"/>
      <c r="AL143" s="184"/>
      <c r="AM143" s="184" t="s">
        <v>220</v>
      </c>
      <c r="AN143" s="184"/>
      <c r="AP143" s="192">
        <v>420</v>
      </c>
      <c r="AQ143" s="192"/>
      <c r="AR143" s="192">
        <v>7</v>
      </c>
      <c r="AS143" s="192"/>
    </row>
    <row r="144" spans="2:45" ht="0.75" customHeight="1" x14ac:dyDescent="0.45">
      <c r="B144" s="184"/>
      <c r="C144" s="184"/>
      <c r="P144" s="184"/>
      <c r="Q144" s="184"/>
      <c r="R144" s="184"/>
      <c r="S144" s="184"/>
      <c r="T144" s="184"/>
    </row>
    <row r="145" spans="2:45" ht="10.5" customHeight="1" x14ac:dyDescent="0.45"/>
    <row r="146" spans="2:45" ht="3.75" customHeight="1" x14ac:dyDescent="0.45"/>
    <row r="147" spans="2:45" ht="12" customHeight="1" x14ac:dyDescent="0.45">
      <c r="B147" s="184" t="s">
        <v>315</v>
      </c>
      <c r="C147" s="184"/>
      <c r="D147" s="190">
        <v>43880</v>
      </c>
      <c r="E147" s="190"/>
      <c r="F147" s="190"/>
      <c r="G147" s="190"/>
      <c r="H147" s="184" t="s">
        <v>316</v>
      </c>
      <c r="I147" s="184"/>
      <c r="J147" s="184"/>
      <c r="K147" s="184"/>
      <c r="L147" s="184"/>
      <c r="M147" s="184"/>
      <c r="N147" s="197">
        <v>48</v>
      </c>
      <c r="O147" s="197"/>
      <c r="P147" s="184" t="s">
        <v>317</v>
      </c>
      <c r="Q147" s="184"/>
      <c r="R147" s="184"/>
      <c r="S147" s="184"/>
      <c r="T147" s="184"/>
      <c r="U147" s="196">
        <v>43874</v>
      </c>
      <c r="V147" s="196"/>
      <c r="W147" s="196"/>
      <c r="X147" s="197">
        <v>48</v>
      </c>
      <c r="Y147" s="197"/>
      <c r="Z147" s="197"/>
      <c r="AA147" s="197"/>
      <c r="AB147" s="184" t="s">
        <v>318</v>
      </c>
      <c r="AC147" s="184"/>
      <c r="AD147" s="184"/>
      <c r="AE147" s="184"/>
      <c r="AF147" s="184"/>
      <c r="AG147" s="184" t="s">
        <v>319</v>
      </c>
      <c r="AH147" s="184"/>
      <c r="AI147" s="184"/>
      <c r="AJ147" s="184"/>
      <c r="AK147" s="184"/>
      <c r="AL147" s="184"/>
      <c r="AM147" s="184" t="s">
        <v>220</v>
      </c>
      <c r="AN147" s="184"/>
      <c r="AP147" s="192">
        <v>420</v>
      </c>
      <c r="AQ147" s="192"/>
      <c r="AR147" s="192">
        <v>1</v>
      </c>
      <c r="AS147" s="192"/>
    </row>
    <row r="148" spans="2:45" ht="0.75" customHeight="1" x14ac:dyDescent="0.45">
      <c r="B148" s="184"/>
      <c r="C148" s="184"/>
      <c r="P148" s="184"/>
      <c r="Q148" s="184"/>
      <c r="R148" s="184"/>
      <c r="S148" s="184"/>
      <c r="T148" s="184"/>
    </row>
    <row r="149" spans="2:45" ht="10.5" customHeight="1" x14ac:dyDescent="0.45"/>
    <row r="150" spans="2:45" ht="3.75" customHeight="1" x14ac:dyDescent="0.45"/>
    <row r="151" spans="2:45" x14ac:dyDescent="0.45">
      <c r="B151" s="184" t="s">
        <v>320</v>
      </c>
      <c r="C151" s="184"/>
      <c r="D151" s="190">
        <v>43880</v>
      </c>
      <c r="E151" s="190"/>
      <c r="F151" s="190"/>
      <c r="G151" s="190"/>
      <c r="H151" s="184" t="s">
        <v>321</v>
      </c>
      <c r="I151" s="184"/>
      <c r="J151" s="184"/>
      <c r="K151" s="184"/>
      <c r="L151" s="184"/>
      <c r="M151" s="184"/>
      <c r="N151" s="197">
        <v>36.5</v>
      </c>
      <c r="O151" s="197"/>
      <c r="P151" s="184" t="s">
        <v>322</v>
      </c>
      <c r="Q151" s="184"/>
      <c r="R151" s="184"/>
      <c r="S151" s="184"/>
      <c r="T151" s="184"/>
      <c r="U151" s="196">
        <v>43870</v>
      </c>
      <c r="V151" s="196"/>
      <c r="W151" s="196"/>
      <c r="X151" s="197">
        <v>36.5</v>
      </c>
      <c r="Y151" s="197"/>
      <c r="Z151" s="197"/>
      <c r="AA151" s="197"/>
      <c r="AB151" s="184" t="s">
        <v>287</v>
      </c>
      <c r="AC151" s="184"/>
      <c r="AD151" s="184"/>
      <c r="AE151" s="184"/>
      <c r="AF151" s="184"/>
      <c r="AG151" s="184" t="s">
        <v>126</v>
      </c>
      <c r="AH151" s="184"/>
      <c r="AI151" s="184"/>
      <c r="AJ151" s="184"/>
      <c r="AK151" s="184"/>
      <c r="AL151" s="184"/>
      <c r="AM151" s="184" t="s">
        <v>220</v>
      </c>
      <c r="AN151" s="184"/>
      <c r="AP151" s="192">
        <v>420</v>
      </c>
      <c r="AQ151" s="192"/>
      <c r="AR151" s="192">
        <v>10</v>
      </c>
      <c r="AS151" s="192"/>
    </row>
    <row r="152" spans="2:45" ht="11.25" customHeight="1" x14ac:dyDescent="0.45"/>
    <row r="153" spans="2:45" ht="3.75" customHeight="1" x14ac:dyDescent="0.45"/>
    <row r="154" spans="2:45" ht="12" customHeight="1" x14ac:dyDescent="0.45">
      <c r="B154" s="184" t="s">
        <v>323</v>
      </c>
      <c r="C154" s="184"/>
      <c r="D154" s="190">
        <v>43880</v>
      </c>
      <c r="E154" s="190"/>
      <c r="F154" s="190"/>
      <c r="G154" s="190"/>
      <c r="H154" s="184" t="s">
        <v>236</v>
      </c>
      <c r="I154" s="184"/>
      <c r="J154" s="184"/>
      <c r="K154" s="184"/>
      <c r="L154" s="184"/>
      <c r="M154" s="184"/>
      <c r="N154" s="197">
        <v>162.22999999999999</v>
      </c>
      <c r="O154" s="197"/>
      <c r="P154" s="184" t="s">
        <v>324</v>
      </c>
      <c r="Q154" s="184"/>
      <c r="R154" s="184"/>
      <c r="S154" s="184"/>
      <c r="T154" s="184"/>
      <c r="U154" s="196">
        <v>43868</v>
      </c>
      <c r="V154" s="196"/>
      <c r="W154" s="196"/>
      <c r="X154" s="197">
        <v>162.22999999999999</v>
      </c>
      <c r="Y154" s="197"/>
      <c r="Z154" s="197"/>
      <c r="AA154" s="197"/>
      <c r="AB154" s="184" t="s">
        <v>224</v>
      </c>
      <c r="AC154" s="184"/>
      <c r="AD154" s="184"/>
      <c r="AE154" s="184"/>
      <c r="AF154" s="184"/>
      <c r="AG154" s="184" t="s">
        <v>167</v>
      </c>
      <c r="AH154" s="184"/>
      <c r="AI154" s="184"/>
      <c r="AJ154" s="184"/>
      <c r="AK154" s="184"/>
      <c r="AL154" s="184"/>
      <c r="AM154" s="184" t="s">
        <v>220</v>
      </c>
      <c r="AN154" s="184"/>
      <c r="AP154" s="192">
        <v>420</v>
      </c>
      <c r="AQ154" s="192"/>
      <c r="AR154" s="192">
        <v>2</v>
      </c>
      <c r="AS154" s="192"/>
    </row>
    <row r="155" spans="2:45" ht="0.75" customHeight="1" x14ac:dyDescent="0.45">
      <c r="B155" s="184"/>
      <c r="C155" s="184"/>
      <c r="P155" s="184"/>
      <c r="Q155" s="184"/>
      <c r="R155" s="184"/>
      <c r="S155" s="184"/>
      <c r="T155" s="184"/>
    </row>
    <row r="156" spans="2:45" ht="10.5" customHeight="1" x14ac:dyDescent="0.45"/>
    <row r="157" spans="2:45" ht="3.75" customHeight="1" x14ac:dyDescent="0.45"/>
    <row r="158" spans="2:45" ht="12" customHeight="1" x14ac:dyDescent="0.45">
      <c r="B158" s="184" t="s">
        <v>325</v>
      </c>
      <c r="C158" s="184"/>
      <c r="D158" s="190">
        <v>43880</v>
      </c>
      <c r="E158" s="190"/>
      <c r="F158" s="190"/>
      <c r="G158" s="190"/>
      <c r="H158" s="184" t="s">
        <v>326</v>
      </c>
      <c r="I158" s="184"/>
      <c r="J158" s="184"/>
      <c r="K158" s="184"/>
      <c r="L158" s="184"/>
      <c r="M158" s="184"/>
      <c r="N158" s="197">
        <v>109.39</v>
      </c>
      <c r="O158" s="197"/>
      <c r="P158" s="184" t="s">
        <v>327</v>
      </c>
      <c r="Q158" s="184"/>
      <c r="R158" s="184"/>
      <c r="S158" s="184"/>
      <c r="T158" s="184"/>
      <c r="U158" s="196">
        <v>43843</v>
      </c>
      <c r="V158" s="196"/>
      <c r="W158" s="196"/>
      <c r="X158" s="197">
        <v>109.39</v>
      </c>
      <c r="Y158" s="197"/>
      <c r="Z158" s="197"/>
      <c r="AA158" s="197"/>
      <c r="AB158" s="184" t="s">
        <v>328</v>
      </c>
      <c r="AC158" s="184"/>
      <c r="AD158" s="184"/>
      <c r="AE158" s="184"/>
      <c r="AF158" s="184"/>
      <c r="AG158" s="184" t="s">
        <v>329</v>
      </c>
      <c r="AH158" s="184"/>
      <c r="AI158" s="184"/>
      <c r="AJ158" s="184"/>
      <c r="AK158" s="184"/>
      <c r="AL158" s="184"/>
      <c r="AM158" s="184" t="s">
        <v>220</v>
      </c>
      <c r="AN158" s="184"/>
      <c r="AP158" s="192">
        <v>421</v>
      </c>
      <c r="AQ158" s="192"/>
      <c r="AR158" s="192">
        <v>1</v>
      </c>
      <c r="AS158" s="192"/>
    </row>
    <row r="159" spans="2:45" ht="0.75" customHeight="1" x14ac:dyDescent="0.45">
      <c r="B159" s="184"/>
      <c r="C159" s="184"/>
      <c r="P159" s="184"/>
      <c r="Q159" s="184"/>
      <c r="R159" s="184"/>
      <c r="S159" s="184"/>
      <c r="T159" s="184"/>
    </row>
    <row r="160" spans="2:45" ht="10.5" customHeight="1" x14ac:dyDescent="0.45"/>
    <row r="161" spans="2:45" ht="3.75" customHeight="1" x14ac:dyDescent="0.45"/>
    <row r="162" spans="2:45" ht="12" customHeight="1" x14ac:dyDescent="0.45">
      <c r="B162" s="184" t="s">
        <v>330</v>
      </c>
      <c r="C162" s="184"/>
      <c r="D162" s="190">
        <v>43882</v>
      </c>
      <c r="E162" s="190"/>
      <c r="F162" s="190"/>
      <c r="G162" s="190"/>
      <c r="H162" s="184" t="s">
        <v>331</v>
      </c>
      <c r="I162" s="184"/>
      <c r="J162" s="184"/>
      <c r="K162" s="184"/>
      <c r="L162" s="184"/>
      <c r="M162" s="184"/>
      <c r="N162" s="197">
        <v>198.13</v>
      </c>
      <c r="O162" s="197"/>
      <c r="P162" s="184" t="s">
        <v>332</v>
      </c>
      <c r="Q162" s="184"/>
      <c r="R162" s="184"/>
      <c r="S162" s="184"/>
      <c r="T162" s="184"/>
      <c r="U162" s="196">
        <v>43882</v>
      </c>
      <c r="V162" s="196"/>
      <c r="W162" s="196"/>
      <c r="X162" s="197">
        <v>198.13</v>
      </c>
      <c r="Y162" s="197"/>
      <c r="Z162" s="197"/>
      <c r="AA162" s="197"/>
      <c r="AB162" s="184" t="s">
        <v>333</v>
      </c>
      <c r="AC162" s="184"/>
      <c r="AD162" s="184"/>
      <c r="AE162" s="184"/>
      <c r="AF162" s="184"/>
      <c r="AG162" s="184" t="s">
        <v>334</v>
      </c>
      <c r="AH162" s="184"/>
      <c r="AI162" s="184"/>
      <c r="AJ162" s="184"/>
      <c r="AK162" s="184"/>
      <c r="AL162" s="184"/>
      <c r="AM162" s="184" t="s">
        <v>220</v>
      </c>
      <c r="AN162" s="184"/>
      <c r="AP162" s="192">
        <v>422</v>
      </c>
      <c r="AQ162" s="192"/>
      <c r="AR162" s="192">
        <v>1</v>
      </c>
      <c r="AS162" s="192"/>
    </row>
    <row r="163" spans="2:45" ht="0.75" customHeight="1" x14ac:dyDescent="0.45">
      <c r="B163" s="184"/>
      <c r="C163" s="184"/>
      <c r="P163" s="184"/>
      <c r="Q163" s="184"/>
      <c r="R163" s="184"/>
      <c r="S163" s="184"/>
      <c r="T163" s="184"/>
    </row>
    <row r="164" spans="2:45" ht="10.5" customHeight="1" x14ac:dyDescent="0.45"/>
    <row r="165" spans="2:45" ht="3.75" customHeight="1" x14ac:dyDescent="0.45"/>
    <row r="166" spans="2:45" ht="12" customHeight="1" x14ac:dyDescent="0.45">
      <c r="B166" s="184" t="s">
        <v>335</v>
      </c>
      <c r="C166" s="184"/>
      <c r="D166" s="190">
        <v>43882</v>
      </c>
      <c r="E166" s="190"/>
      <c r="F166" s="190"/>
      <c r="G166" s="190"/>
      <c r="H166" s="184" t="s">
        <v>336</v>
      </c>
      <c r="I166" s="184"/>
      <c r="J166" s="184"/>
      <c r="K166" s="184"/>
      <c r="L166" s="184"/>
      <c r="M166" s="184"/>
      <c r="N166" s="197">
        <v>8638.4</v>
      </c>
      <c r="O166" s="197"/>
      <c r="P166" s="184" t="s">
        <v>337</v>
      </c>
      <c r="Q166" s="184"/>
      <c r="R166" s="184"/>
      <c r="S166" s="184"/>
      <c r="T166" s="184"/>
      <c r="U166" s="196">
        <v>43733</v>
      </c>
      <c r="V166" s="196"/>
      <c r="W166" s="196"/>
      <c r="X166" s="197">
        <v>8638.4</v>
      </c>
      <c r="Y166" s="197"/>
      <c r="Z166" s="197"/>
      <c r="AA166" s="197"/>
      <c r="AB166" s="184" t="s">
        <v>224</v>
      </c>
      <c r="AC166" s="184"/>
      <c r="AD166" s="184"/>
      <c r="AE166" s="184"/>
      <c r="AF166" s="184"/>
      <c r="AG166" s="184" t="s">
        <v>167</v>
      </c>
      <c r="AH166" s="184"/>
      <c r="AI166" s="184"/>
      <c r="AJ166" s="184"/>
      <c r="AK166" s="184"/>
      <c r="AL166" s="184"/>
      <c r="AM166" s="184" t="s">
        <v>220</v>
      </c>
      <c r="AN166" s="184"/>
      <c r="AP166" s="192">
        <v>423</v>
      </c>
      <c r="AQ166" s="192"/>
      <c r="AR166" s="192">
        <v>2</v>
      </c>
      <c r="AS166" s="192"/>
    </row>
    <row r="167" spans="2:45" ht="0.75" customHeight="1" x14ac:dyDescent="0.45">
      <c r="B167" s="184"/>
      <c r="C167" s="184"/>
      <c r="P167" s="184"/>
      <c r="Q167" s="184"/>
      <c r="R167" s="184"/>
      <c r="S167" s="184"/>
      <c r="T167" s="184"/>
    </row>
    <row r="168" spans="2:45" ht="10.5" customHeight="1" x14ac:dyDescent="0.45"/>
    <row r="169" spans="2:45" ht="3.75" customHeight="1" x14ac:dyDescent="0.45"/>
    <row r="170" spans="2:45" ht="12" customHeight="1" x14ac:dyDescent="0.45">
      <c r="B170" s="184" t="s">
        <v>338</v>
      </c>
      <c r="C170" s="184"/>
      <c r="D170" s="190">
        <v>43882</v>
      </c>
      <c r="E170" s="190"/>
      <c r="F170" s="190"/>
      <c r="G170" s="190"/>
      <c r="H170" s="184" t="s">
        <v>336</v>
      </c>
      <c r="I170" s="184"/>
      <c r="J170" s="184"/>
      <c r="K170" s="184"/>
      <c r="L170" s="184"/>
      <c r="M170" s="184"/>
      <c r="N170" s="197">
        <v>5131.72</v>
      </c>
      <c r="O170" s="197"/>
      <c r="P170" s="184" t="s">
        <v>339</v>
      </c>
      <c r="Q170" s="184"/>
      <c r="R170" s="184"/>
      <c r="S170" s="184"/>
      <c r="T170" s="184"/>
      <c r="U170" s="196">
        <v>43881</v>
      </c>
      <c r="V170" s="196"/>
      <c r="W170" s="196"/>
      <c r="X170" s="197">
        <v>5131.72</v>
      </c>
      <c r="Y170" s="197"/>
      <c r="Z170" s="197"/>
      <c r="AA170" s="197"/>
      <c r="AB170" s="184" t="s">
        <v>224</v>
      </c>
      <c r="AC170" s="184"/>
      <c r="AD170" s="184"/>
      <c r="AE170" s="184"/>
      <c r="AF170" s="184"/>
      <c r="AG170" s="184" t="s">
        <v>167</v>
      </c>
      <c r="AH170" s="184"/>
      <c r="AI170" s="184"/>
      <c r="AJ170" s="184"/>
      <c r="AK170" s="184"/>
      <c r="AL170" s="184"/>
      <c r="AM170" s="184" t="s">
        <v>220</v>
      </c>
      <c r="AN170" s="184"/>
      <c r="AP170" s="192">
        <v>423</v>
      </c>
      <c r="AQ170" s="192"/>
      <c r="AR170" s="192">
        <v>3</v>
      </c>
      <c r="AS170" s="192"/>
    </row>
    <row r="171" spans="2:45" ht="0.75" customHeight="1" x14ac:dyDescent="0.45">
      <c r="B171" s="184"/>
      <c r="C171" s="184"/>
      <c r="P171" s="184"/>
      <c r="Q171" s="184"/>
      <c r="R171" s="184"/>
      <c r="S171" s="184"/>
      <c r="T171" s="184"/>
    </row>
    <row r="172" spans="2:45" ht="10.5" customHeight="1" x14ac:dyDescent="0.45"/>
    <row r="173" spans="2:45" ht="3.75" customHeight="1" x14ac:dyDescent="0.45"/>
    <row r="174" spans="2:45" ht="12" customHeight="1" x14ac:dyDescent="0.45">
      <c r="B174" s="184" t="s">
        <v>340</v>
      </c>
      <c r="C174" s="184"/>
      <c r="D174" s="190">
        <v>43882</v>
      </c>
      <c r="E174" s="190"/>
      <c r="F174" s="190"/>
      <c r="G174" s="190"/>
      <c r="H174" s="184" t="s">
        <v>336</v>
      </c>
      <c r="I174" s="184"/>
      <c r="J174" s="184"/>
      <c r="K174" s="184"/>
      <c r="L174" s="184"/>
      <c r="M174" s="184"/>
      <c r="N174" s="197">
        <v>8296.01</v>
      </c>
      <c r="O174" s="197"/>
      <c r="P174" s="184" t="s">
        <v>341</v>
      </c>
      <c r="Q174" s="184"/>
      <c r="R174" s="184"/>
      <c r="S174" s="184"/>
      <c r="T174" s="184"/>
      <c r="U174" s="196">
        <v>43881</v>
      </c>
      <c r="V174" s="196"/>
      <c r="W174" s="196"/>
      <c r="X174" s="197">
        <v>8296.01</v>
      </c>
      <c r="Y174" s="197"/>
      <c r="Z174" s="197"/>
      <c r="AA174" s="197"/>
      <c r="AB174" s="184" t="s">
        <v>224</v>
      </c>
      <c r="AC174" s="184"/>
      <c r="AD174" s="184"/>
      <c r="AE174" s="184"/>
      <c r="AF174" s="184"/>
      <c r="AG174" s="184" t="s">
        <v>167</v>
      </c>
      <c r="AH174" s="184"/>
      <c r="AI174" s="184"/>
      <c r="AJ174" s="184"/>
      <c r="AK174" s="184"/>
      <c r="AL174" s="184"/>
      <c r="AM174" s="184" t="s">
        <v>220</v>
      </c>
      <c r="AN174" s="184"/>
      <c r="AP174" s="192">
        <v>423</v>
      </c>
      <c r="AQ174" s="192"/>
      <c r="AR174" s="192">
        <v>4</v>
      </c>
      <c r="AS174" s="192"/>
    </row>
    <row r="175" spans="2:45" ht="0.75" customHeight="1" x14ac:dyDescent="0.45">
      <c r="B175" s="184"/>
      <c r="C175" s="184"/>
      <c r="P175" s="184"/>
      <c r="Q175" s="184"/>
      <c r="R175" s="184"/>
      <c r="S175" s="184"/>
      <c r="T175" s="184"/>
    </row>
    <row r="176" spans="2:45" ht="10.5" customHeight="1" x14ac:dyDescent="0.45"/>
    <row r="177" spans="2:45" ht="3.75" customHeight="1" x14ac:dyDescent="0.45"/>
    <row r="178" spans="2:45" ht="12" customHeight="1" x14ac:dyDescent="0.45">
      <c r="B178" s="184" t="s">
        <v>342</v>
      </c>
      <c r="C178" s="184"/>
      <c r="D178" s="190">
        <v>43882</v>
      </c>
      <c r="E178" s="190"/>
      <c r="F178" s="190"/>
      <c r="G178" s="190"/>
      <c r="H178" s="184" t="s">
        <v>253</v>
      </c>
      <c r="I178" s="184"/>
      <c r="J178" s="184"/>
      <c r="K178" s="184"/>
      <c r="L178" s="184"/>
      <c r="M178" s="184"/>
      <c r="N178" s="197">
        <v>712.5</v>
      </c>
      <c r="O178" s="197"/>
      <c r="P178" s="184" t="s">
        <v>343</v>
      </c>
      <c r="Q178" s="184"/>
      <c r="R178" s="184"/>
      <c r="S178" s="184"/>
      <c r="T178" s="184"/>
      <c r="U178" s="196">
        <v>43882</v>
      </c>
      <c r="V178" s="196"/>
      <c r="W178" s="196"/>
      <c r="X178" s="197">
        <v>712.5</v>
      </c>
      <c r="Y178" s="197"/>
      <c r="Z178" s="197"/>
      <c r="AA178" s="197"/>
      <c r="AB178" s="184" t="s">
        <v>224</v>
      </c>
      <c r="AC178" s="184"/>
      <c r="AD178" s="184"/>
      <c r="AE178" s="184"/>
      <c r="AF178" s="184"/>
      <c r="AG178" s="184" t="s">
        <v>167</v>
      </c>
      <c r="AH178" s="184"/>
      <c r="AI178" s="184"/>
      <c r="AJ178" s="184"/>
      <c r="AK178" s="184"/>
      <c r="AL178" s="184"/>
      <c r="AM178" s="184" t="s">
        <v>220</v>
      </c>
      <c r="AN178" s="184"/>
      <c r="AP178" s="192">
        <v>423</v>
      </c>
      <c r="AQ178" s="192"/>
      <c r="AR178" s="192">
        <v>1</v>
      </c>
      <c r="AS178" s="192"/>
    </row>
    <row r="179" spans="2:45" ht="0.75" customHeight="1" x14ac:dyDescent="0.45">
      <c r="B179" s="184"/>
      <c r="C179" s="184"/>
      <c r="P179" s="184"/>
      <c r="Q179" s="184"/>
      <c r="R179" s="184"/>
      <c r="S179" s="184"/>
      <c r="T179" s="184"/>
    </row>
    <row r="180" spans="2:45" ht="10.5" customHeight="1" x14ac:dyDescent="0.45"/>
    <row r="181" spans="2:45" ht="3.75" customHeight="1" x14ac:dyDescent="0.45"/>
    <row r="182" spans="2:45" ht="12" customHeight="1" x14ac:dyDescent="0.45">
      <c r="B182" s="184" t="s">
        <v>344</v>
      </c>
      <c r="C182" s="184"/>
      <c r="D182" s="190">
        <v>43882</v>
      </c>
      <c r="E182" s="190"/>
      <c r="F182" s="190"/>
      <c r="G182" s="190"/>
      <c r="H182" s="184" t="s">
        <v>345</v>
      </c>
      <c r="I182" s="184"/>
      <c r="J182" s="184"/>
      <c r="K182" s="184"/>
      <c r="L182" s="184"/>
      <c r="M182" s="184"/>
      <c r="N182" s="197">
        <v>802.9</v>
      </c>
      <c r="O182" s="197"/>
      <c r="P182" s="184" t="s">
        <v>346</v>
      </c>
      <c r="Q182" s="184"/>
      <c r="R182" s="184"/>
      <c r="S182" s="184"/>
      <c r="T182" s="184"/>
      <c r="U182" s="196">
        <v>43875</v>
      </c>
      <c r="V182" s="196"/>
      <c r="W182" s="196"/>
      <c r="X182" s="197">
        <v>802.9</v>
      </c>
      <c r="Y182" s="197"/>
      <c r="Z182" s="197"/>
      <c r="AA182" s="197"/>
      <c r="AB182" s="184" t="s">
        <v>310</v>
      </c>
      <c r="AC182" s="184"/>
      <c r="AD182" s="184"/>
      <c r="AE182" s="184"/>
      <c r="AF182" s="184"/>
      <c r="AG182" s="184" t="s">
        <v>181</v>
      </c>
      <c r="AH182" s="184"/>
      <c r="AI182" s="184"/>
      <c r="AJ182" s="184"/>
      <c r="AK182" s="184"/>
      <c r="AL182" s="184"/>
      <c r="AM182" s="184" t="s">
        <v>220</v>
      </c>
      <c r="AN182" s="184"/>
      <c r="AP182" s="192">
        <v>423</v>
      </c>
      <c r="AQ182" s="192"/>
      <c r="AR182" s="192">
        <v>5</v>
      </c>
      <c r="AS182" s="192"/>
    </row>
    <row r="183" spans="2:45" ht="0.75" customHeight="1" x14ac:dyDescent="0.45">
      <c r="B183" s="184"/>
      <c r="C183" s="184"/>
      <c r="P183" s="184"/>
      <c r="Q183" s="184"/>
      <c r="R183" s="184"/>
      <c r="S183" s="184"/>
      <c r="T183" s="184"/>
    </row>
    <row r="184" spans="2:45" ht="10.5" customHeight="1" x14ac:dyDescent="0.45"/>
    <row r="185" spans="2:45" ht="3.75" customHeight="1" x14ac:dyDescent="0.45"/>
    <row r="186" spans="2:45" ht="12" customHeight="1" x14ac:dyDescent="0.45">
      <c r="B186" s="184" t="s">
        <v>347</v>
      </c>
      <c r="C186" s="184"/>
      <c r="D186" s="190">
        <v>43889</v>
      </c>
      <c r="E186" s="190"/>
      <c r="F186" s="190"/>
      <c r="G186" s="190"/>
      <c r="H186" s="184" t="s">
        <v>348</v>
      </c>
      <c r="I186" s="184"/>
      <c r="J186" s="184"/>
      <c r="K186" s="184"/>
      <c r="L186" s="184"/>
      <c r="M186" s="184"/>
      <c r="N186" s="197">
        <v>8700</v>
      </c>
      <c r="O186" s="197"/>
      <c r="P186" s="184" t="s">
        <v>349</v>
      </c>
      <c r="Q186" s="184"/>
      <c r="R186" s="184"/>
      <c r="S186" s="184"/>
      <c r="T186" s="184"/>
      <c r="U186" s="196">
        <v>43889</v>
      </c>
      <c r="V186" s="196"/>
      <c r="W186" s="196"/>
      <c r="X186" s="197">
        <v>8700</v>
      </c>
      <c r="Y186" s="197"/>
      <c r="Z186" s="197"/>
      <c r="AA186" s="197"/>
      <c r="AB186" s="184" t="s">
        <v>350</v>
      </c>
      <c r="AC186" s="184"/>
      <c r="AD186" s="184"/>
      <c r="AE186" s="184"/>
      <c r="AF186" s="184"/>
      <c r="AG186" s="184" t="s">
        <v>153</v>
      </c>
      <c r="AH186" s="184"/>
      <c r="AI186" s="184"/>
      <c r="AJ186" s="184"/>
      <c r="AK186" s="184"/>
      <c r="AL186" s="184"/>
      <c r="AM186" s="184" t="s">
        <v>220</v>
      </c>
      <c r="AN186" s="184"/>
      <c r="AP186" s="192">
        <v>424</v>
      </c>
      <c r="AQ186" s="192"/>
      <c r="AR186" s="192">
        <v>1</v>
      </c>
      <c r="AS186" s="192"/>
    </row>
    <row r="187" spans="2:45" ht="0.75" customHeight="1" x14ac:dyDescent="0.45">
      <c r="B187" s="184"/>
      <c r="C187" s="184"/>
      <c r="P187" s="184"/>
      <c r="Q187" s="184"/>
      <c r="R187" s="184"/>
      <c r="S187" s="184"/>
      <c r="T187" s="184"/>
    </row>
    <row r="188" spans="2:45" ht="10.5" customHeight="1" x14ac:dyDescent="0.45"/>
    <row r="189" spans="2:45" ht="3.75" customHeight="1" x14ac:dyDescent="0.45"/>
    <row r="190" spans="2:45" ht="12" customHeight="1" x14ac:dyDescent="0.45">
      <c r="B190" s="184" t="s">
        <v>351</v>
      </c>
      <c r="C190" s="184"/>
      <c r="D190" s="190">
        <v>43889</v>
      </c>
      <c r="E190" s="190"/>
      <c r="F190" s="190"/>
      <c r="G190" s="190"/>
      <c r="H190" s="184" t="s">
        <v>352</v>
      </c>
      <c r="I190" s="184"/>
      <c r="J190" s="184"/>
      <c r="K190" s="184"/>
      <c r="L190" s="184"/>
      <c r="M190" s="184"/>
      <c r="N190" s="197">
        <v>500</v>
      </c>
      <c r="O190" s="197"/>
      <c r="P190" s="184" t="s">
        <v>353</v>
      </c>
      <c r="Q190" s="184"/>
      <c r="R190" s="184"/>
      <c r="S190" s="184"/>
      <c r="T190" s="184"/>
      <c r="U190" s="196">
        <v>43889</v>
      </c>
      <c r="V190" s="196"/>
      <c r="W190" s="196"/>
      <c r="X190" s="197">
        <v>500</v>
      </c>
      <c r="Y190" s="197"/>
      <c r="Z190" s="197"/>
      <c r="AA190" s="197"/>
      <c r="AB190" s="184" t="s">
        <v>354</v>
      </c>
      <c r="AC190" s="184"/>
      <c r="AD190" s="184"/>
      <c r="AE190" s="184"/>
      <c r="AF190" s="184"/>
      <c r="AG190" s="184" t="s">
        <v>141</v>
      </c>
      <c r="AH190" s="184"/>
      <c r="AI190" s="184"/>
      <c r="AJ190" s="184"/>
      <c r="AK190" s="184"/>
      <c r="AL190" s="184"/>
      <c r="AM190" s="184" t="s">
        <v>220</v>
      </c>
      <c r="AN190" s="184"/>
      <c r="AP190" s="192">
        <v>425</v>
      </c>
      <c r="AQ190" s="192"/>
      <c r="AR190" s="192">
        <v>1</v>
      </c>
      <c r="AS190" s="192"/>
    </row>
    <row r="191" spans="2:45" ht="0.75" customHeight="1" x14ac:dyDescent="0.45">
      <c r="B191" s="184"/>
      <c r="C191" s="184"/>
      <c r="P191" s="184"/>
      <c r="Q191" s="184"/>
      <c r="R191" s="184"/>
      <c r="S191" s="184"/>
      <c r="T191" s="184"/>
    </row>
    <row r="192" spans="2:45" ht="10.5" customHeight="1" x14ac:dyDescent="0.45"/>
    <row r="193" spans="2:43" ht="3" customHeight="1" x14ac:dyDescent="0.45"/>
    <row r="194" spans="2:43" ht="12" customHeight="1" thickBot="1" x14ac:dyDescent="0.5">
      <c r="N194" s="186" t="s">
        <v>355</v>
      </c>
      <c r="O194" s="186"/>
      <c r="Q194" s="193">
        <v>53145.03</v>
      </c>
      <c r="R194" s="193"/>
      <c r="S194" s="193"/>
      <c r="T194" s="193"/>
      <c r="U194" s="193"/>
    </row>
    <row r="195" spans="2:43" ht="21.75" customHeight="1" thickTop="1" x14ac:dyDescent="0.45"/>
    <row r="196" spans="2:43" ht="13.5" customHeight="1" x14ac:dyDescent="0.45">
      <c r="B196" s="194" t="s">
        <v>356</v>
      </c>
      <c r="C196" s="194"/>
      <c r="D196" s="194"/>
      <c r="E196" s="194"/>
      <c r="F196" s="194"/>
      <c r="G196" s="194"/>
    </row>
    <row r="197" spans="2:43" ht="4.5" customHeight="1" x14ac:dyDescent="0.45"/>
    <row r="198" spans="2:43" ht="29.25" customHeight="1" x14ac:dyDescent="0.45"/>
    <row r="199" spans="2:43" ht="9.75" customHeight="1" x14ac:dyDescent="0.45">
      <c r="B199" s="191" t="s">
        <v>357</v>
      </c>
      <c r="C199" s="191"/>
      <c r="E199" s="191" t="s">
        <v>206</v>
      </c>
      <c r="F199" s="191"/>
      <c r="G199" s="191"/>
      <c r="J199" s="191" t="s">
        <v>358</v>
      </c>
      <c r="K199" s="191"/>
      <c r="O199" s="191" t="s">
        <v>359</v>
      </c>
      <c r="P199" s="191"/>
      <c r="Q199" s="191"/>
      <c r="Z199" s="195" t="s">
        <v>211</v>
      </c>
      <c r="AA199" s="195"/>
      <c r="AC199" s="191" t="s">
        <v>360</v>
      </c>
      <c r="AD199" s="191"/>
      <c r="AE199" s="191"/>
      <c r="AH199" s="74" t="s">
        <v>47</v>
      </c>
      <c r="AN199" s="191" t="s">
        <v>214</v>
      </c>
      <c r="AO199" s="191"/>
      <c r="AP199" s="191"/>
      <c r="AQ199" s="191"/>
    </row>
    <row r="200" spans="2:43" ht="6" customHeight="1" x14ac:dyDescent="0.45"/>
    <row r="201" spans="2:43" x14ac:dyDescent="0.45">
      <c r="B201" s="189">
        <v>50238</v>
      </c>
      <c r="C201" s="189"/>
      <c r="E201" s="190">
        <v>43871</v>
      </c>
      <c r="F201" s="190"/>
      <c r="G201" s="190"/>
      <c r="J201" s="184" t="s">
        <v>361</v>
      </c>
      <c r="K201" s="184"/>
      <c r="L201" s="184"/>
      <c r="M201" s="184"/>
      <c r="N201" s="184"/>
      <c r="O201" s="184" t="s">
        <v>361</v>
      </c>
      <c r="P201" s="184"/>
      <c r="Q201" s="184"/>
      <c r="R201" s="184"/>
      <c r="S201" s="184"/>
      <c r="T201" s="184"/>
      <c r="U201" s="184"/>
      <c r="Z201" s="185">
        <v>217.87</v>
      </c>
      <c r="AA201" s="185"/>
      <c r="AC201" s="184" t="s">
        <v>362</v>
      </c>
      <c r="AD201" s="184"/>
      <c r="AE201" s="184"/>
      <c r="AF201" s="184"/>
      <c r="AH201" s="184" t="s">
        <v>363</v>
      </c>
      <c r="AI201" s="184"/>
      <c r="AJ201" s="184" t="s">
        <v>364</v>
      </c>
      <c r="AK201" s="184"/>
      <c r="AL201" s="184"/>
      <c r="AN201" s="185">
        <v>2610</v>
      </c>
      <c r="AO201" s="185"/>
      <c r="AP201" s="185"/>
      <c r="AQ201" s="75">
        <v>1</v>
      </c>
    </row>
    <row r="202" spans="2:43" x14ac:dyDescent="0.45">
      <c r="B202" s="189">
        <v>50238</v>
      </c>
      <c r="C202" s="189"/>
      <c r="E202" s="190">
        <v>43871</v>
      </c>
      <c r="F202" s="190"/>
      <c r="G202" s="190"/>
      <c r="J202" s="184" t="s">
        <v>361</v>
      </c>
      <c r="K202" s="184"/>
      <c r="L202" s="184"/>
      <c r="M202" s="184"/>
      <c r="N202" s="184"/>
      <c r="O202" s="184" t="s">
        <v>361</v>
      </c>
      <c r="P202" s="184"/>
      <c r="Q202" s="184"/>
      <c r="R202" s="184"/>
      <c r="S202" s="184"/>
      <c r="T202" s="184"/>
      <c r="U202" s="184"/>
      <c r="Z202" s="185">
        <v>-217.87</v>
      </c>
      <c r="AA202" s="185"/>
      <c r="AC202" s="184" t="s">
        <v>365</v>
      </c>
      <c r="AD202" s="184"/>
      <c r="AE202" s="184"/>
      <c r="AF202" s="184"/>
      <c r="AH202" s="184" t="s">
        <v>366</v>
      </c>
      <c r="AI202" s="184"/>
      <c r="AJ202" s="184" t="s">
        <v>364</v>
      </c>
      <c r="AK202" s="184"/>
      <c r="AL202" s="184"/>
      <c r="AN202" s="185">
        <v>2610</v>
      </c>
      <c r="AO202" s="185"/>
      <c r="AP202" s="185"/>
      <c r="AQ202" s="75">
        <v>1</v>
      </c>
    </row>
    <row r="203" spans="2:43" x14ac:dyDescent="0.45">
      <c r="B203" s="189">
        <v>50239</v>
      </c>
      <c r="C203" s="189"/>
      <c r="E203" s="190">
        <v>43871</v>
      </c>
      <c r="F203" s="190"/>
      <c r="G203" s="190"/>
      <c r="J203" s="184" t="s">
        <v>367</v>
      </c>
      <c r="K203" s="184"/>
      <c r="L203" s="184"/>
      <c r="M203" s="184"/>
      <c r="N203" s="184"/>
      <c r="O203" s="184" t="s">
        <v>367</v>
      </c>
      <c r="P203" s="184"/>
      <c r="Q203" s="184"/>
      <c r="R203" s="184"/>
      <c r="S203" s="184"/>
      <c r="T203" s="184"/>
      <c r="U203" s="184"/>
      <c r="Z203" s="185">
        <v>-319.95</v>
      </c>
      <c r="AA203" s="185"/>
      <c r="AC203" s="184" t="s">
        <v>365</v>
      </c>
      <c r="AD203" s="184"/>
      <c r="AE203" s="184"/>
      <c r="AF203" s="184"/>
      <c r="AH203" s="184" t="s">
        <v>366</v>
      </c>
      <c r="AI203" s="184"/>
      <c r="AJ203" s="184" t="s">
        <v>364</v>
      </c>
      <c r="AK203" s="184"/>
      <c r="AL203" s="184"/>
      <c r="AN203" s="185">
        <v>2610</v>
      </c>
      <c r="AO203" s="185"/>
      <c r="AP203" s="185"/>
      <c r="AQ203" s="75">
        <v>2</v>
      </c>
    </row>
    <row r="204" spans="2:43" x14ac:dyDescent="0.45">
      <c r="B204" s="189">
        <v>50239</v>
      </c>
      <c r="C204" s="189"/>
      <c r="E204" s="190">
        <v>43871</v>
      </c>
      <c r="F204" s="190"/>
      <c r="G204" s="190"/>
      <c r="J204" s="184" t="s">
        <v>367</v>
      </c>
      <c r="K204" s="184"/>
      <c r="L204" s="184"/>
      <c r="M204" s="184"/>
      <c r="N204" s="184"/>
      <c r="O204" s="184" t="s">
        <v>367</v>
      </c>
      <c r="P204" s="184"/>
      <c r="Q204" s="184"/>
      <c r="R204" s="184"/>
      <c r="S204" s="184"/>
      <c r="T204" s="184"/>
      <c r="U204" s="184"/>
      <c r="Z204" s="185">
        <v>319.95</v>
      </c>
      <c r="AA204" s="185"/>
      <c r="AC204" s="184" t="s">
        <v>362</v>
      </c>
      <c r="AD204" s="184"/>
      <c r="AE204" s="184"/>
      <c r="AF204" s="184"/>
      <c r="AH204" s="184" t="s">
        <v>363</v>
      </c>
      <c r="AI204" s="184"/>
      <c r="AJ204" s="184" t="s">
        <v>364</v>
      </c>
      <c r="AK204" s="184"/>
      <c r="AL204" s="184"/>
      <c r="AN204" s="185">
        <v>2610</v>
      </c>
      <c r="AO204" s="185"/>
      <c r="AP204" s="185"/>
      <c r="AQ204" s="75">
        <v>2</v>
      </c>
    </row>
    <row r="205" spans="2:43" x14ac:dyDescent="0.45">
      <c r="B205" s="189">
        <v>50240</v>
      </c>
      <c r="C205" s="189"/>
      <c r="E205" s="190">
        <v>43887</v>
      </c>
      <c r="F205" s="190"/>
      <c r="G205" s="190"/>
      <c r="J205" s="184" t="s">
        <v>361</v>
      </c>
      <c r="K205" s="184"/>
      <c r="L205" s="184"/>
      <c r="M205" s="184"/>
      <c r="N205" s="184"/>
      <c r="O205" s="184" t="s">
        <v>361</v>
      </c>
      <c r="P205" s="184"/>
      <c r="Q205" s="184"/>
      <c r="R205" s="184"/>
      <c r="S205" s="184"/>
      <c r="T205" s="184"/>
      <c r="U205" s="184"/>
      <c r="Z205" s="185">
        <v>260.24</v>
      </c>
      <c r="AA205" s="185"/>
      <c r="AC205" s="184" t="s">
        <v>362</v>
      </c>
      <c r="AD205" s="184"/>
      <c r="AE205" s="184"/>
      <c r="AF205" s="184"/>
      <c r="AH205" s="184" t="s">
        <v>363</v>
      </c>
      <c r="AI205" s="184"/>
      <c r="AJ205" s="184" t="s">
        <v>364</v>
      </c>
      <c r="AK205" s="184"/>
      <c r="AL205" s="184"/>
      <c r="AN205" s="185">
        <v>2644</v>
      </c>
      <c r="AO205" s="185"/>
      <c r="AP205" s="185"/>
      <c r="AQ205" s="75">
        <v>1</v>
      </c>
    </row>
    <row r="206" spans="2:43" x14ac:dyDescent="0.45">
      <c r="B206" s="189">
        <v>50240</v>
      </c>
      <c r="C206" s="189"/>
      <c r="E206" s="190">
        <v>43887</v>
      </c>
      <c r="F206" s="190"/>
      <c r="G206" s="190"/>
      <c r="J206" s="184" t="s">
        <v>361</v>
      </c>
      <c r="K206" s="184"/>
      <c r="L206" s="184"/>
      <c r="M206" s="184"/>
      <c r="N206" s="184"/>
      <c r="O206" s="184" t="s">
        <v>361</v>
      </c>
      <c r="P206" s="184"/>
      <c r="Q206" s="184"/>
      <c r="R206" s="184"/>
      <c r="S206" s="184"/>
      <c r="T206" s="184"/>
      <c r="U206" s="184"/>
      <c r="Z206" s="185">
        <v>-260.24</v>
      </c>
      <c r="AA206" s="185"/>
      <c r="AC206" s="184" t="s">
        <v>365</v>
      </c>
      <c r="AD206" s="184"/>
      <c r="AE206" s="184"/>
      <c r="AF206" s="184"/>
      <c r="AH206" s="184" t="s">
        <v>366</v>
      </c>
      <c r="AI206" s="184"/>
      <c r="AJ206" s="184" t="s">
        <v>364</v>
      </c>
      <c r="AK206" s="184"/>
      <c r="AL206" s="184"/>
      <c r="AN206" s="185">
        <v>2644</v>
      </c>
      <c r="AO206" s="185"/>
      <c r="AP206" s="185"/>
      <c r="AQ206" s="75">
        <v>1</v>
      </c>
    </row>
    <row r="207" spans="2:43" x14ac:dyDescent="0.45">
      <c r="B207" s="189">
        <v>50241</v>
      </c>
      <c r="C207" s="189"/>
      <c r="E207" s="190">
        <v>43887</v>
      </c>
      <c r="F207" s="190"/>
      <c r="G207" s="190"/>
      <c r="J207" s="184" t="s">
        <v>367</v>
      </c>
      <c r="K207" s="184"/>
      <c r="L207" s="184"/>
      <c r="M207" s="184"/>
      <c r="N207" s="184"/>
      <c r="O207" s="184" t="s">
        <v>367</v>
      </c>
      <c r="P207" s="184"/>
      <c r="Q207" s="184"/>
      <c r="R207" s="184"/>
      <c r="S207" s="184"/>
      <c r="T207" s="184"/>
      <c r="U207" s="184"/>
      <c r="Z207" s="185">
        <v>-277.02999999999997</v>
      </c>
      <c r="AA207" s="185"/>
      <c r="AC207" s="184" t="s">
        <v>365</v>
      </c>
      <c r="AD207" s="184"/>
      <c r="AE207" s="184"/>
      <c r="AF207" s="184"/>
      <c r="AH207" s="184" t="s">
        <v>366</v>
      </c>
      <c r="AI207" s="184"/>
      <c r="AJ207" s="184" t="s">
        <v>368</v>
      </c>
      <c r="AK207" s="184"/>
      <c r="AL207" s="184"/>
      <c r="AN207" s="185">
        <v>2644</v>
      </c>
      <c r="AO207" s="185"/>
      <c r="AP207" s="185"/>
      <c r="AQ207" s="75">
        <v>2</v>
      </c>
    </row>
    <row r="208" spans="2:43" x14ac:dyDescent="0.45">
      <c r="B208" s="189">
        <v>50241</v>
      </c>
      <c r="C208" s="189"/>
      <c r="E208" s="190">
        <v>43887</v>
      </c>
      <c r="F208" s="190"/>
      <c r="G208" s="190"/>
      <c r="J208" s="184" t="s">
        <v>367</v>
      </c>
      <c r="K208" s="184"/>
      <c r="L208" s="184"/>
      <c r="M208" s="184"/>
      <c r="N208" s="184"/>
      <c r="O208" s="184" t="s">
        <v>367</v>
      </c>
      <c r="P208" s="184"/>
      <c r="Q208" s="184"/>
      <c r="R208" s="184"/>
      <c r="S208" s="184"/>
      <c r="T208" s="184"/>
      <c r="U208" s="184"/>
      <c r="Z208" s="185">
        <v>277.02999999999997</v>
      </c>
      <c r="AA208" s="185"/>
      <c r="AC208" s="184" t="s">
        <v>362</v>
      </c>
      <c r="AD208" s="184"/>
      <c r="AE208" s="184"/>
      <c r="AF208" s="184"/>
      <c r="AH208" s="184" t="s">
        <v>363</v>
      </c>
      <c r="AI208" s="184"/>
      <c r="AJ208" s="184" t="s">
        <v>368</v>
      </c>
      <c r="AK208" s="184"/>
      <c r="AL208" s="184"/>
      <c r="AN208" s="185">
        <v>2644</v>
      </c>
      <c r="AO208" s="185"/>
      <c r="AP208" s="185"/>
      <c r="AQ208" s="75">
        <v>2</v>
      </c>
    </row>
    <row r="209" spans="2:45" x14ac:dyDescent="0.45">
      <c r="B209" s="189">
        <v>50242</v>
      </c>
      <c r="C209" s="189"/>
      <c r="E209" s="190">
        <v>43887</v>
      </c>
      <c r="F209" s="190"/>
      <c r="G209" s="190"/>
      <c r="J209" s="184" t="s">
        <v>369</v>
      </c>
      <c r="K209" s="184"/>
      <c r="L209" s="184"/>
      <c r="M209" s="184"/>
      <c r="N209" s="184"/>
      <c r="O209" s="184" t="s">
        <v>369</v>
      </c>
      <c r="P209" s="184"/>
      <c r="Q209" s="184"/>
      <c r="R209" s="184"/>
      <c r="S209" s="184"/>
      <c r="T209" s="184"/>
      <c r="U209" s="184"/>
      <c r="Z209" s="185">
        <v>100</v>
      </c>
      <c r="AA209" s="185"/>
      <c r="AC209" s="184" t="s">
        <v>362</v>
      </c>
      <c r="AD209" s="184"/>
      <c r="AE209" s="184"/>
      <c r="AF209" s="184"/>
      <c r="AH209" s="184" t="s">
        <v>363</v>
      </c>
      <c r="AI209" s="184"/>
      <c r="AJ209" s="184" t="s">
        <v>364</v>
      </c>
      <c r="AK209" s="184"/>
      <c r="AL209" s="184"/>
      <c r="AN209" s="185">
        <v>2643</v>
      </c>
      <c r="AO209" s="185"/>
      <c r="AP209" s="185"/>
      <c r="AQ209" s="75">
        <v>1</v>
      </c>
    </row>
    <row r="210" spans="2:45" x14ac:dyDescent="0.45">
      <c r="B210" s="189">
        <v>50242</v>
      </c>
      <c r="C210" s="189"/>
      <c r="E210" s="190">
        <v>43887</v>
      </c>
      <c r="F210" s="190"/>
      <c r="G210" s="190"/>
      <c r="J210" s="184" t="s">
        <v>369</v>
      </c>
      <c r="K210" s="184"/>
      <c r="L210" s="184"/>
      <c r="M210" s="184"/>
      <c r="N210" s="184"/>
      <c r="O210" s="184" t="s">
        <v>369</v>
      </c>
      <c r="P210" s="184"/>
      <c r="Q210" s="184"/>
      <c r="R210" s="184"/>
      <c r="S210" s="184"/>
      <c r="T210" s="184"/>
      <c r="U210" s="184"/>
      <c r="Z210" s="185">
        <v>-100</v>
      </c>
      <c r="AA210" s="185"/>
      <c r="AC210" s="184" t="s">
        <v>365</v>
      </c>
      <c r="AD210" s="184"/>
      <c r="AE210" s="184"/>
      <c r="AF210" s="184"/>
      <c r="AH210" s="184" t="s">
        <v>366</v>
      </c>
      <c r="AI210" s="184"/>
      <c r="AJ210" s="184" t="s">
        <v>364</v>
      </c>
      <c r="AK210" s="184"/>
      <c r="AL210" s="184"/>
      <c r="AN210" s="185">
        <v>2643</v>
      </c>
      <c r="AO210" s="185"/>
      <c r="AP210" s="185"/>
      <c r="AQ210" s="75">
        <v>1</v>
      </c>
    </row>
    <row r="211" spans="2:45" x14ac:dyDescent="0.45">
      <c r="B211" s="189">
        <v>50243</v>
      </c>
      <c r="C211" s="189"/>
      <c r="E211" s="190">
        <v>43887</v>
      </c>
      <c r="F211" s="190"/>
      <c r="G211" s="190"/>
      <c r="J211" s="184" t="s">
        <v>367</v>
      </c>
      <c r="K211" s="184"/>
      <c r="L211" s="184"/>
      <c r="M211" s="184"/>
      <c r="N211" s="184"/>
      <c r="O211" s="184" t="s">
        <v>367</v>
      </c>
      <c r="P211" s="184"/>
      <c r="Q211" s="184"/>
      <c r="R211" s="184"/>
      <c r="S211" s="184"/>
      <c r="T211" s="184"/>
      <c r="U211" s="184"/>
      <c r="Z211" s="185">
        <v>-1644.5</v>
      </c>
      <c r="AA211" s="185"/>
      <c r="AC211" s="184" t="s">
        <v>365</v>
      </c>
      <c r="AD211" s="184"/>
      <c r="AE211" s="184"/>
      <c r="AF211" s="184"/>
      <c r="AH211" s="184" t="s">
        <v>366</v>
      </c>
      <c r="AI211" s="184"/>
      <c r="AJ211" s="184" t="s">
        <v>368</v>
      </c>
      <c r="AK211" s="184"/>
      <c r="AL211" s="184"/>
      <c r="AN211" s="185">
        <v>2643</v>
      </c>
      <c r="AO211" s="185"/>
      <c r="AP211" s="185"/>
      <c r="AQ211" s="75">
        <v>2</v>
      </c>
    </row>
    <row r="212" spans="2:45" x14ac:dyDescent="0.45">
      <c r="B212" s="189">
        <v>50243</v>
      </c>
      <c r="C212" s="189"/>
      <c r="E212" s="190">
        <v>43887</v>
      </c>
      <c r="F212" s="190"/>
      <c r="G212" s="190"/>
      <c r="J212" s="184" t="s">
        <v>367</v>
      </c>
      <c r="K212" s="184"/>
      <c r="L212" s="184"/>
      <c r="M212" s="184"/>
      <c r="N212" s="184"/>
      <c r="O212" s="184" t="s">
        <v>367</v>
      </c>
      <c r="P212" s="184"/>
      <c r="Q212" s="184"/>
      <c r="R212" s="184"/>
      <c r="S212" s="184"/>
      <c r="T212" s="184"/>
      <c r="U212" s="184"/>
      <c r="Z212" s="185">
        <v>1644.5</v>
      </c>
      <c r="AA212" s="185"/>
      <c r="AC212" s="184" t="s">
        <v>362</v>
      </c>
      <c r="AD212" s="184"/>
      <c r="AE212" s="184"/>
      <c r="AF212" s="184"/>
      <c r="AH212" s="184" t="s">
        <v>363</v>
      </c>
      <c r="AI212" s="184"/>
      <c r="AJ212" s="184" t="s">
        <v>368</v>
      </c>
      <c r="AK212" s="184"/>
      <c r="AL212" s="184"/>
      <c r="AN212" s="185">
        <v>2643</v>
      </c>
      <c r="AO212" s="185"/>
      <c r="AP212" s="185"/>
      <c r="AQ212" s="75">
        <v>2</v>
      </c>
    </row>
    <row r="213" spans="2:45" x14ac:dyDescent="0.45">
      <c r="B213" s="189">
        <v>50244</v>
      </c>
      <c r="C213" s="189"/>
      <c r="E213" s="190">
        <v>43887</v>
      </c>
      <c r="F213" s="190"/>
      <c r="G213" s="190"/>
      <c r="J213" s="184" t="s">
        <v>370</v>
      </c>
      <c r="K213" s="184"/>
      <c r="L213" s="184"/>
      <c r="M213" s="184"/>
      <c r="N213" s="184"/>
      <c r="O213" s="184" t="s">
        <v>370</v>
      </c>
      <c r="P213" s="184"/>
      <c r="Q213" s="184"/>
      <c r="R213" s="184"/>
      <c r="S213" s="184"/>
      <c r="T213" s="184"/>
      <c r="U213" s="184"/>
      <c r="Z213" s="185">
        <v>50</v>
      </c>
      <c r="AA213" s="185"/>
      <c r="AC213" s="184" t="s">
        <v>362</v>
      </c>
      <c r="AD213" s="184"/>
      <c r="AE213" s="184"/>
      <c r="AF213" s="184"/>
      <c r="AH213" s="184" t="s">
        <v>363</v>
      </c>
      <c r="AI213" s="184"/>
      <c r="AJ213" s="184" t="s">
        <v>368</v>
      </c>
      <c r="AK213" s="184"/>
      <c r="AL213" s="184"/>
      <c r="AN213" s="185">
        <v>2643</v>
      </c>
      <c r="AO213" s="185"/>
      <c r="AP213" s="185"/>
      <c r="AQ213" s="75">
        <v>3</v>
      </c>
    </row>
    <row r="214" spans="2:45" ht="11.25" customHeight="1" x14ac:dyDescent="0.45">
      <c r="B214" s="189">
        <v>50244</v>
      </c>
      <c r="C214" s="189"/>
      <c r="E214" s="190">
        <v>43887</v>
      </c>
      <c r="F214" s="190"/>
      <c r="G214" s="190"/>
      <c r="J214" s="184" t="s">
        <v>370</v>
      </c>
      <c r="K214" s="184"/>
      <c r="L214" s="184"/>
      <c r="M214" s="184"/>
      <c r="N214" s="184"/>
      <c r="O214" s="184" t="s">
        <v>370</v>
      </c>
      <c r="P214" s="184"/>
      <c r="Q214" s="184"/>
      <c r="R214" s="184"/>
      <c r="S214" s="184"/>
      <c r="T214" s="184"/>
      <c r="U214" s="184"/>
      <c r="Z214" s="185">
        <v>-50</v>
      </c>
      <c r="AA214" s="185"/>
      <c r="AC214" s="184" t="s">
        <v>365</v>
      </c>
      <c r="AD214" s="184"/>
      <c r="AE214" s="184"/>
      <c r="AF214" s="184"/>
      <c r="AH214" s="184" t="s">
        <v>366</v>
      </c>
      <c r="AI214" s="184"/>
      <c r="AJ214" s="184" t="s">
        <v>368</v>
      </c>
      <c r="AK214" s="184"/>
      <c r="AL214" s="184"/>
      <c r="AN214" s="185">
        <v>2643</v>
      </c>
      <c r="AO214" s="185"/>
      <c r="AP214" s="185"/>
      <c r="AQ214" s="75">
        <v>3</v>
      </c>
    </row>
    <row r="215" spans="2:45" ht="1.5" customHeight="1" x14ac:dyDescent="0.45"/>
    <row r="216" spans="2:45" ht="6" customHeight="1" x14ac:dyDescent="0.45"/>
    <row r="217" spans="2:45" ht="12" customHeight="1" thickBot="1" x14ac:dyDescent="0.5">
      <c r="S217" s="186" t="s">
        <v>371</v>
      </c>
      <c r="T217" s="186"/>
      <c r="U217" s="186"/>
      <c r="V217" s="186"/>
      <c r="Y217" s="187">
        <v>0</v>
      </c>
      <c r="Z217" s="187"/>
      <c r="AA217" s="187"/>
    </row>
    <row r="218" spans="2:45" ht="18.75" customHeight="1" thickTop="1" x14ac:dyDescent="0.45"/>
    <row r="219" spans="2:45" ht="69.75" customHeight="1" x14ac:dyDescent="0.45"/>
    <row r="220" spans="2:45" ht="409.6" customHeight="1" x14ac:dyDescent="0.45"/>
    <row r="221" spans="2:45" ht="9.75" customHeight="1" x14ac:dyDescent="0.45">
      <c r="AI221" s="188" t="s">
        <v>372</v>
      </c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</row>
    <row r="222" spans="2:45" ht="5.25" customHeight="1" x14ac:dyDescent="0.45"/>
  </sheetData>
  <mergeCells count="701">
    <mergeCell ref="V10:AA11"/>
    <mergeCell ref="AB10:AE11"/>
    <mergeCell ref="AF10:AH11"/>
    <mergeCell ref="AL10:AN10"/>
    <mergeCell ref="AO10:AS10"/>
    <mergeCell ref="A12:I12"/>
    <mergeCell ref="AP1:AS2"/>
    <mergeCell ref="A2:L2"/>
    <mergeCell ref="A4:L4"/>
    <mergeCell ref="B6:X6"/>
    <mergeCell ref="B9:B10"/>
    <mergeCell ref="C10:E11"/>
    <mergeCell ref="F10:G11"/>
    <mergeCell ref="K10:M10"/>
    <mergeCell ref="O10:O11"/>
    <mergeCell ref="R10:U11"/>
    <mergeCell ref="X15:AA15"/>
    <mergeCell ref="AB15:AF15"/>
    <mergeCell ref="AG15:AL15"/>
    <mergeCell ref="AM15:AN15"/>
    <mergeCell ref="AP15:AQ15"/>
    <mergeCell ref="AR15:AS15"/>
    <mergeCell ref="B15:C16"/>
    <mergeCell ref="D15:G15"/>
    <mergeCell ref="H15:M15"/>
    <mergeCell ref="N15:O15"/>
    <mergeCell ref="P15:T16"/>
    <mergeCell ref="U15:W15"/>
    <mergeCell ref="X19:AA19"/>
    <mergeCell ref="AB19:AF19"/>
    <mergeCell ref="AG19:AL19"/>
    <mergeCell ref="AM19:AN19"/>
    <mergeCell ref="AP19:AQ19"/>
    <mergeCell ref="AR19:AS19"/>
    <mergeCell ref="B19:C20"/>
    <mergeCell ref="D19:G19"/>
    <mergeCell ref="H19:M19"/>
    <mergeCell ref="N19:O19"/>
    <mergeCell ref="P19:T20"/>
    <mergeCell ref="U19:W19"/>
    <mergeCell ref="X23:AA23"/>
    <mergeCell ref="AB23:AF23"/>
    <mergeCell ref="AG23:AL23"/>
    <mergeCell ref="AM23:AN23"/>
    <mergeCell ref="AP23:AQ23"/>
    <mergeCell ref="AR23:AS23"/>
    <mergeCell ref="B23:C23"/>
    <mergeCell ref="D23:G23"/>
    <mergeCell ref="H23:M23"/>
    <mergeCell ref="N23:O23"/>
    <mergeCell ref="P23:T23"/>
    <mergeCell ref="U23:W23"/>
    <mergeCell ref="X25:AA25"/>
    <mergeCell ref="AB25:AF25"/>
    <mergeCell ref="AG25:AL25"/>
    <mergeCell ref="AM25:AN25"/>
    <mergeCell ref="AP25:AQ25"/>
    <mergeCell ref="AR25:AS25"/>
    <mergeCell ref="B25:C25"/>
    <mergeCell ref="D25:G25"/>
    <mergeCell ref="H25:M25"/>
    <mergeCell ref="N25:O25"/>
    <mergeCell ref="P25:T25"/>
    <mergeCell ref="U25:W25"/>
    <mergeCell ref="X27:AA27"/>
    <mergeCell ref="AB27:AF27"/>
    <mergeCell ref="AG27:AL27"/>
    <mergeCell ref="AM27:AN27"/>
    <mergeCell ref="AP27:AQ27"/>
    <mergeCell ref="AR27:AS27"/>
    <mergeCell ref="B27:C28"/>
    <mergeCell ref="D27:G27"/>
    <mergeCell ref="H27:M27"/>
    <mergeCell ref="N27:O27"/>
    <mergeCell ref="P27:T28"/>
    <mergeCell ref="U27:W27"/>
    <mergeCell ref="X31:AA31"/>
    <mergeCell ref="AB31:AF31"/>
    <mergeCell ref="AG31:AL31"/>
    <mergeCell ref="AM31:AN31"/>
    <mergeCell ref="AP31:AQ31"/>
    <mergeCell ref="AR31:AS31"/>
    <mergeCell ref="B31:C32"/>
    <mergeCell ref="D31:G31"/>
    <mergeCell ref="H31:M31"/>
    <mergeCell ref="N31:O31"/>
    <mergeCell ref="P31:T32"/>
    <mergeCell ref="U31:W31"/>
    <mergeCell ref="X35:AA35"/>
    <mergeCell ref="AB35:AF35"/>
    <mergeCell ref="AG35:AL35"/>
    <mergeCell ref="AM35:AN35"/>
    <mergeCell ref="AP35:AQ35"/>
    <mergeCell ref="AR35:AS35"/>
    <mergeCell ref="B35:C36"/>
    <mergeCell ref="D35:G35"/>
    <mergeCell ref="H35:M35"/>
    <mergeCell ref="N35:O35"/>
    <mergeCell ref="P35:T36"/>
    <mergeCell ref="U35:W35"/>
    <mergeCell ref="X39:AA39"/>
    <mergeCell ref="AB39:AF39"/>
    <mergeCell ref="AG39:AL39"/>
    <mergeCell ref="AM39:AN39"/>
    <mergeCell ref="AP39:AQ39"/>
    <mergeCell ref="AR39:AS39"/>
    <mergeCell ref="B39:C40"/>
    <mergeCell ref="D39:G39"/>
    <mergeCell ref="H39:M39"/>
    <mergeCell ref="N39:O39"/>
    <mergeCell ref="P39:T40"/>
    <mergeCell ref="U39:W39"/>
    <mergeCell ref="X43:AA43"/>
    <mergeCell ref="AB43:AF43"/>
    <mergeCell ref="AG43:AL43"/>
    <mergeCell ref="AM43:AN43"/>
    <mergeCell ref="AP43:AQ43"/>
    <mergeCell ref="AR43:AS43"/>
    <mergeCell ref="B43:C44"/>
    <mergeCell ref="D43:G43"/>
    <mergeCell ref="H43:M43"/>
    <mergeCell ref="N43:O43"/>
    <mergeCell ref="P43:T44"/>
    <mergeCell ref="U43:W43"/>
    <mergeCell ref="X47:AA47"/>
    <mergeCell ref="AB47:AF47"/>
    <mergeCell ref="AG47:AL47"/>
    <mergeCell ref="AM47:AN47"/>
    <mergeCell ref="AP47:AQ47"/>
    <mergeCell ref="AR47:AS47"/>
    <mergeCell ref="B47:C48"/>
    <mergeCell ref="D47:G47"/>
    <mergeCell ref="H47:M47"/>
    <mergeCell ref="N47:O47"/>
    <mergeCell ref="P47:T48"/>
    <mergeCell ref="U47:W47"/>
    <mergeCell ref="X51:AA51"/>
    <mergeCell ref="AB51:AF51"/>
    <mergeCell ref="AG51:AL51"/>
    <mergeCell ref="AM51:AN51"/>
    <mergeCell ref="AP51:AQ51"/>
    <mergeCell ref="AR51:AS51"/>
    <mergeCell ref="B51:C52"/>
    <mergeCell ref="D51:G51"/>
    <mergeCell ref="H51:M51"/>
    <mergeCell ref="N51:O51"/>
    <mergeCell ref="P51:T52"/>
    <mergeCell ref="U51:W51"/>
    <mergeCell ref="X55:AA55"/>
    <mergeCell ref="AB55:AF55"/>
    <mergeCell ref="AG55:AL55"/>
    <mergeCell ref="AM55:AN55"/>
    <mergeCell ref="AP55:AQ55"/>
    <mergeCell ref="AR55:AS55"/>
    <mergeCell ref="B55:C56"/>
    <mergeCell ref="D55:G55"/>
    <mergeCell ref="H55:M55"/>
    <mergeCell ref="N55:O55"/>
    <mergeCell ref="P55:T56"/>
    <mergeCell ref="U55:W55"/>
    <mergeCell ref="X59:AA59"/>
    <mergeCell ref="AB59:AF59"/>
    <mergeCell ref="AG59:AL59"/>
    <mergeCell ref="AM59:AN59"/>
    <mergeCell ref="AP59:AQ59"/>
    <mergeCell ref="AR59:AS59"/>
    <mergeCell ref="B59:C60"/>
    <mergeCell ref="D59:G59"/>
    <mergeCell ref="H59:M59"/>
    <mergeCell ref="N59:O59"/>
    <mergeCell ref="P59:T60"/>
    <mergeCell ref="U59:W59"/>
    <mergeCell ref="X63:AA63"/>
    <mergeCell ref="AB63:AF63"/>
    <mergeCell ref="AG63:AL63"/>
    <mergeCell ref="AM63:AN63"/>
    <mergeCell ref="AP63:AQ63"/>
    <mergeCell ref="AR63:AS63"/>
    <mergeCell ref="B63:C64"/>
    <mergeCell ref="D63:G63"/>
    <mergeCell ref="H63:M63"/>
    <mergeCell ref="N63:O63"/>
    <mergeCell ref="P63:T64"/>
    <mergeCell ref="U63:W63"/>
    <mergeCell ref="X67:AA67"/>
    <mergeCell ref="AB67:AF67"/>
    <mergeCell ref="AG67:AL67"/>
    <mergeCell ref="AM67:AN67"/>
    <mergeCell ref="AP67:AQ67"/>
    <mergeCell ref="AR67:AS67"/>
    <mergeCell ref="B67:C68"/>
    <mergeCell ref="D67:G67"/>
    <mergeCell ref="H67:M67"/>
    <mergeCell ref="N67:O67"/>
    <mergeCell ref="P67:T68"/>
    <mergeCell ref="U67:W67"/>
    <mergeCell ref="X71:AA71"/>
    <mergeCell ref="AB71:AF71"/>
    <mergeCell ref="AG71:AL71"/>
    <mergeCell ref="AM71:AN71"/>
    <mergeCell ref="AP71:AQ71"/>
    <mergeCell ref="AR71:AS71"/>
    <mergeCell ref="B71:C72"/>
    <mergeCell ref="D71:G71"/>
    <mergeCell ref="H71:M71"/>
    <mergeCell ref="N71:O71"/>
    <mergeCell ref="P71:T72"/>
    <mergeCell ref="U71:W71"/>
    <mergeCell ref="X75:AA75"/>
    <mergeCell ref="AB75:AF75"/>
    <mergeCell ref="AG75:AL75"/>
    <mergeCell ref="AM75:AN75"/>
    <mergeCell ref="AP75:AQ75"/>
    <mergeCell ref="AR75:AS75"/>
    <mergeCell ref="B75:C75"/>
    <mergeCell ref="D75:G75"/>
    <mergeCell ref="H75:M75"/>
    <mergeCell ref="N75:O75"/>
    <mergeCell ref="P75:T75"/>
    <mergeCell ref="U75:W75"/>
    <mergeCell ref="X78:AA78"/>
    <mergeCell ref="AB78:AF78"/>
    <mergeCell ref="AG78:AL78"/>
    <mergeCell ref="AM78:AN78"/>
    <mergeCell ref="AP78:AQ78"/>
    <mergeCell ref="AR78:AS78"/>
    <mergeCell ref="B78:C79"/>
    <mergeCell ref="D78:G78"/>
    <mergeCell ref="H78:M78"/>
    <mergeCell ref="N78:O78"/>
    <mergeCell ref="P78:T79"/>
    <mergeCell ref="U78:W78"/>
    <mergeCell ref="X82:AA82"/>
    <mergeCell ref="AB82:AF82"/>
    <mergeCell ref="AG82:AL82"/>
    <mergeCell ref="AM82:AN82"/>
    <mergeCell ref="AP82:AQ82"/>
    <mergeCell ref="AR82:AS82"/>
    <mergeCell ref="B82:C83"/>
    <mergeCell ref="D82:G82"/>
    <mergeCell ref="H82:M82"/>
    <mergeCell ref="N82:O82"/>
    <mergeCell ref="P82:T83"/>
    <mergeCell ref="U82:W82"/>
    <mergeCell ref="X86:AA86"/>
    <mergeCell ref="AB86:AF86"/>
    <mergeCell ref="AG86:AL86"/>
    <mergeCell ref="AM86:AN86"/>
    <mergeCell ref="AP86:AQ86"/>
    <mergeCell ref="AR86:AS86"/>
    <mergeCell ref="B86:C87"/>
    <mergeCell ref="D86:G86"/>
    <mergeCell ref="H86:M86"/>
    <mergeCell ref="N86:O86"/>
    <mergeCell ref="P86:T87"/>
    <mergeCell ref="U86:W86"/>
    <mergeCell ref="X90:AA90"/>
    <mergeCell ref="AB90:AF90"/>
    <mergeCell ref="AG90:AL90"/>
    <mergeCell ref="AM90:AN90"/>
    <mergeCell ref="AP90:AQ90"/>
    <mergeCell ref="AR90:AS90"/>
    <mergeCell ref="B90:C91"/>
    <mergeCell ref="D90:G90"/>
    <mergeCell ref="H90:M90"/>
    <mergeCell ref="N90:O90"/>
    <mergeCell ref="P90:T91"/>
    <mergeCell ref="U90:W90"/>
    <mergeCell ref="X94:AA94"/>
    <mergeCell ref="AB94:AF94"/>
    <mergeCell ref="AG94:AL94"/>
    <mergeCell ref="AM94:AN94"/>
    <mergeCell ref="AP94:AQ94"/>
    <mergeCell ref="AR94:AS94"/>
    <mergeCell ref="B94:C95"/>
    <mergeCell ref="D94:G94"/>
    <mergeCell ref="H94:M94"/>
    <mergeCell ref="N94:O94"/>
    <mergeCell ref="P94:T95"/>
    <mergeCell ref="U94:W94"/>
    <mergeCell ref="X98:AA98"/>
    <mergeCell ref="AB98:AF98"/>
    <mergeCell ref="AG98:AL98"/>
    <mergeCell ref="AM98:AN98"/>
    <mergeCell ref="AP98:AQ98"/>
    <mergeCell ref="AR98:AS98"/>
    <mergeCell ref="B98:C99"/>
    <mergeCell ref="D98:G98"/>
    <mergeCell ref="H98:M98"/>
    <mergeCell ref="N98:O98"/>
    <mergeCell ref="P98:T99"/>
    <mergeCell ref="U98:W98"/>
    <mergeCell ref="AM102:AN102"/>
    <mergeCell ref="AP102:AQ102"/>
    <mergeCell ref="AR102:AS102"/>
    <mergeCell ref="B102:C103"/>
    <mergeCell ref="D102:G102"/>
    <mergeCell ref="H102:M102"/>
    <mergeCell ref="N102:O102"/>
    <mergeCell ref="P102:T103"/>
    <mergeCell ref="U102:W102"/>
    <mergeCell ref="B106:C108"/>
    <mergeCell ref="D106:G108"/>
    <mergeCell ref="H106:M108"/>
    <mergeCell ref="N106:O107"/>
    <mergeCell ref="P106:T108"/>
    <mergeCell ref="U106:W108"/>
    <mergeCell ref="X102:AA102"/>
    <mergeCell ref="AB102:AF102"/>
    <mergeCell ref="AG102:AL102"/>
    <mergeCell ref="X106:AA107"/>
    <mergeCell ref="AB106:AF107"/>
    <mergeCell ref="AG106:AL107"/>
    <mergeCell ref="AM106:AN107"/>
    <mergeCell ref="AP106:AQ108"/>
    <mergeCell ref="AR106:AS108"/>
    <mergeCell ref="X108:AA109"/>
    <mergeCell ref="AB108:AF109"/>
    <mergeCell ref="AG108:AL109"/>
    <mergeCell ref="X111:AA111"/>
    <mergeCell ref="AB111:AF111"/>
    <mergeCell ref="AG111:AL111"/>
    <mergeCell ref="B115:C116"/>
    <mergeCell ref="D115:G115"/>
    <mergeCell ref="H115:M115"/>
    <mergeCell ref="N115:O115"/>
    <mergeCell ref="P115:T116"/>
    <mergeCell ref="U115:W115"/>
    <mergeCell ref="X115:AA115"/>
    <mergeCell ref="AB115:AF115"/>
    <mergeCell ref="AG115:AL115"/>
    <mergeCell ref="AM115:AN115"/>
    <mergeCell ref="AP115:AQ115"/>
    <mergeCell ref="AR115:AS115"/>
    <mergeCell ref="B119:C120"/>
    <mergeCell ref="D119:G119"/>
    <mergeCell ref="H119:M119"/>
    <mergeCell ref="N119:O119"/>
    <mergeCell ref="P119:T120"/>
    <mergeCell ref="AR119:AS119"/>
    <mergeCell ref="B123:C124"/>
    <mergeCell ref="D123:G123"/>
    <mergeCell ref="H123:M123"/>
    <mergeCell ref="N123:O123"/>
    <mergeCell ref="P123:T124"/>
    <mergeCell ref="U123:W123"/>
    <mergeCell ref="X123:AA123"/>
    <mergeCell ref="AB123:AF123"/>
    <mergeCell ref="AG123:AL123"/>
    <mergeCell ref="U119:W119"/>
    <mergeCell ref="X119:AA119"/>
    <mergeCell ref="AB119:AF119"/>
    <mergeCell ref="AG119:AL119"/>
    <mergeCell ref="AM119:AN119"/>
    <mergeCell ref="AP119:AQ119"/>
    <mergeCell ref="AM123:AN123"/>
    <mergeCell ref="AP123:AQ123"/>
    <mergeCell ref="AR123:AS123"/>
    <mergeCell ref="B127:C128"/>
    <mergeCell ref="D127:G127"/>
    <mergeCell ref="H127:M127"/>
    <mergeCell ref="N127:O127"/>
    <mergeCell ref="P127:T128"/>
    <mergeCell ref="U127:W127"/>
    <mergeCell ref="X127:AA127"/>
    <mergeCell ref="AB127:AF127"/>
    <mergeCell ref="AG127:AL127"/>
    <mergeCell ref="AM127:AN127"/>
    <mergeCell ref="AP127:AQ127"/>
    <mergeCell ref="AR127:AS127"/>
    <mergeCell ref="B131:C132"/>
    <mergeCell ref="D131:G131"/>
    <mergeCell ref="H131:M131"/>
    <mergeCell ref="N131:O131"/>
    <mergeCell ref="P131:T132"/>
    <mergeCell ref="AR131:AS131"/>
    <mergeCell ref="B135:C136"/>
    <mergeCell ref="D135:G135"/>
    <mergeCell ref="H135:M135"/>
    <mergeCell ref="N135:O135"/>
    <mergeCell ref="P135:T136"/>
    <mergeCell ref="U135:W135"/>
    <mergeCell ref="X135:AA135"/>
    <mergeCell ref="AB135:AF135"/>
    <mergeCell ref="AG135:AL135"/>
    <mergeCell ref="U131:W131"/>
    <mergeCell ref="X131:AA131"/>
    <mergeCell ref="AB131:AF131"/>
    <mergeCell ref="AG131:AL131"/>
    <mergeCell ref="AM131:AN131"/>
    <mergeCell ref="AP131:AQ131"/>
    <mergeCell ref="AM135:AN135"/>
    <mergeCell ref="AP135:AQ135"/>
    <mergeCell ref="AR135:AS135"/>
    <mergeCell ref="B139:C140"/>
    <mergeCell ref="D139:G139"/>
    <mergeCell ref="H139:M139"/>
    <mergeCell ref="N139:O139"/>
    <mergeCell ref="P139:T140"/>
    <mergeCell ref="U139:W139"/>
    <mergeCell ref="X139:AA139"/>
    <mergeCell ref="AB139:AF139"/>
    <mergeCell ref="AG139:AL139"/>
    <mergeCell ref="AM139:AN139"/>
    <mergeCell ref="AP139:AQ139"/>
    <mergeCell ref="AR139:AS139"/>
    <mergeCell ref="B143:C144"/>
    <mergeCell ref="D143:G143"/>
    <mergeCell ref="H143:M143"/>
    <mergeCell ref="N143:O143"/>
    <mergeCell ref="P143:T144"/>
    <mergeCell ref="AR143:AS143"/>
    <mergeCell ref="B147:C148"/>
    <mergeCell ref="D147:G147"/>
    <mergeCell ref="H147:M147"/>
    <mergeCell ref="N147:O147"/>
    <mergeCell ref="P147:T148"/>
    <mergeCell ref="U147:W147"/>
    <mergeCell ref="X147:AA147"/>
    <mergeCell ref="AB147:AF147"/>
    <mergeCell ref="AG147:AL147"/>
    <mergeCell ref="U143:W143"/>
    <mergeCell ref="X143:AA143"/>
    <mergeCell ref="AB143:AF143"/>
    <mergeCell ref="AG143:AL143"/>
    <mergeCell ref="AM143:AN143"/>
    <mergeCell ref="AP143:AQ143"/>
    <mergeCell ref="AM147:AN147"/>
    <mergeCell ref="AP147:AQ147"/>
    <mergeCell ref="AR147:AS147"/>
    <mergeCell ref="B151:C151"/>
    <mergeCell ref="D151:G151"/>
    <mergeCell ref="H151:M151"/>
    <mergeCell ref="N151:O151"/>
    <mergeCell ref="P151:T151"/>
    <mergeCell ref="U151:W151"/>
    <mergeCell ref="X151:AA151"/>
    <mergeCell ref="AB151:AF151"/>
    <mergeCell ref="AG151:AL151"/>
    <mergeCell ref="AM151:AN151"/>
    <mergeCell ref="AP151:AQ151"/>
    <mergeCell ref="AR151:AS151"/>
    <mergeCell ref="B154:C155"/>
    <mergeCell ref="D154:G154"/>
    <mergeCell ref="H154:M154"/>
    <mergeCell ref="N154:O154"/>
    <mergeCell ref="P154:T155"/>
    <mergeCell ref="AR154:AS154"/>
    <mergeCell ref="B158:C159"/>
    <mergeCell ref="D158:G158"/>
    <mergeCell ref="H158:M158"/>
    <mergeCell ref="N158:O158"/>
    <mergeCell ref="P158:T159"/>
    <mergeCell ref="U158:W158"/>
    <mergeCell ref="X158:AA158"/>
    <mergeCell ref="AB158:AF158"/>
    <mergeCell ref="AG158:AL158"/>
    <mergeCell ref="U154:W154"/>
    <mergeCell ref="X154:AA154"/>
    <mergeCell ref="AB154:AF154"/>
    <mergeCell ref="AG154:AL154"/>
    <mergeCell ref="AM154:AN154"/>
    <mergeCell ref="AP154:AQ154"/>
    <mergeCell ref="AM158:AN158"/>
    <mergeCell ref="AP158:AQ158"/>
    <mergeCell ref="AR158:AS158"/>
    <mergeCell ref="B162:C163"/>
    <mergeCell ref="D162:G162"/>
    <mergeCell ref="H162:M162"/>
    <mergeCell ref="N162:O162"/>
    <mergeCell ref="P162:T163"/>
    <mergeCell ref="U162:W162"/>
    <mergeCell ref="X162:AA162"/>
    <mergeCell ref="AB162:AF162"/>
    <mergeCell ref="AG162:AL162"/>
    <mergeCell ref="AM162:AN162"/>
    <mergeCell ref="AP162:AQ162"/>
    <mergeCell ref="AR162:AS162"/>
    <mergeCell ref="B166:C167"/>
    <mergeCell ref="D166:G166"/>
    <mergeCell ref="H166:M166"/>
    <mergeCell ref="N166:O166"/>
    <mergeCell ref="P166:T167"/>
    <mergeCell ref="AR166:AS166"/>
    <mergeCell ref="B170:C171"/>
    <mergeCell ref="D170:G170"/>
    <mergeCell ref="H170:M170"/>
    <mergeCell ref="N170:O170"/>
    <mergeCell ref="P170:T171"/>
    <mergeCell ref="U170:W170"/>
    <mergeCell ref="X170:AA170"/>
    <mergeCell ref="AB170:AF170"/>
    <mergeCell ref="AG170:AL170"/>
    <mergeCell ref="U166:W166"/>
    <mergeCell ref="X166:AA166"/>
    <mergeCell ref="AB166:AF166"/>
    <mergeCell ref="AG166:AL166"/>
    <mergeCell ref="AM166:AN166"/>
    <mergeCell ref="AP166:AQ166"/>
    <mergeCell ref="AM170:AN170"/>
    <mergeCell ref="AP170:AQ170"/>
    <mergeCell ref="AR170:AS170"/>
    <mergeCell ref="B174:C175"/>
    <mergeCell ref="D174:G174"/>
    <mergeCell ref="H174:M174"/>
    <mergeCell ref="N174:O174"/>
    <mergeCell ref="P174:T175"/>
    <mergeCell ref="U174:W174"/>
    <mergeCell ref="X174:AA174"/>
    <mergeCell ref="AB174:AF174"/>
    <mergeCell ref="AG174:AL174"/>
    <mergeCell ref="AM174:AN174"/>
    <mergeCell ref="AP174:AQ174"/>
    <mergeCell ref="AR174:AS174"/>
    <mergeCell ref="B178:C179"/>
    <mergeCell ref="D178:G178"/>
    <mergeCell ref="H178:M178"/>
    <mergeCell ref="N178:O178"/>
    <mergeCell ref="P178:T179"/>
    <mergeCell ref="AR178:AS178"/>
    <mergeCell ref="B182:C183"/>
    <mergeCell ref="D182:G182"/>
    <mergeCell ref="H182:M182"/>
    <mergeCell ref="N182:O182"/>
    <mergeCell ref="P182:T183"/>
    <mergeCell ref="U182:W182"/>
    <mergeCell ref="X182:AA182"/>
    <mergeCell ref="AB182:AF182"/>
    <mergeCell ref="AG182:AL182"/>
    <mergeCell ref="U178:W178"/>
    <mergeCell ref="X178:AA178"/>
    <mergeCell ref="AB178:AF178"/>
    <mergeCell ref="AG178:AL178"/>
    <mergeCell ref="AM178:AN178"/>
    <mergeCell ref="AP178:AQ178"/>
    <mergeCell ref="AM182:AN182"/>
    <mergeCell ref="AP182:AQ182"/>
    <mergeCell ref="AR182:AS182"/>
    <mergeCell ref="B186:C187"/>
    <mergeCell ref="D186:G186"/>
    <mergeCell ref="H186:M186"/>
    <mergeCell ref="N186:O186"/>
    <mergeCell ref="P186:T187"/>
    <mergeCell ref="U186:W186"/>
    <mergeCell ref="X186:AA186"/>
    <mergeCell ref="AB186:AF186"/>
    <mergeCell ref="AG186:AL186"/>
    <mergeCell ref="AM186:AN186"/>
    <mergeCell ref="AP186:AQ186"/>
    <mergeCell ref="AR186:AS186"/>
    <mergeCell ref="B190:C191"/>
    <mergeCell ref="D190:G190"/>
    <mergeCell ref="H190:M190"/>
    <mergeCell ref="N190:O190"/>
    <mergeCell ref="P190:T191"/>
    <mergeCell ref="AR190:AS190"/>
    <mergeCell ref="N194:O194"/>
    <mergeCell ref="Q194:U194"/>
    <mergeCell ref="B196:G196"/>
    <mergeCell ref="B199:C199"/>
    <mergeCell ref="E199:G199"/>
    <mergeCell ref="J199:K199"/>
    <mergeCell ref="O199:Q199"/>
    <mergeCell ref="Z199:AA199"/>
    <mergeCell ref="AC199:AE199"/>
    <mergeCell ref="U190:W190"/>
    <mergeCell ref="X190:AA190"/>
    <mergeCell ref="AB190:AF190"/>
    <mergeCell ref="AG190:AL190"/>
    <mergeCell ref="AM190:AN190"/>
    <mergeCell ref="AP190:AQ190"/>
    <mergeCell ref="AN199:AQ199"/>
    <mergeCell ref="B201:C201"/>
    <mergeCell ref="E201:G201"/>
    <mergeCell ref="J201:N201"/>
    <mergeCell ref="O201:U201"/>
    <mergeCell ref="Z201:AA201"/>
    <mergeCell ref="AC201:AF201"/>
    <mergeCell ref="AH201:AI201"/>
    <mergeCell ref="AJ201:AL201"/>
    <mergeCell ref="AN201:AP201"/>
    <mergeCell ref="AH202:AI202"/>
    <mergeCell ref="AJ202:AL202"/>
    <mergeCell ref="AN202:AP202"/>
    <mergeCell ref="B203:C203"/>
    <mergeCell ref="E203:G203"/>
    <mergeCell ref="J203:N203"/>
    <mergeCell ref="O203:U203"/>
    <mergeCell ref="Z203:AA203"/>
    <mergeCell ref="AC203:AF203"/>
    <mergeCell ref="AH203:AI203"/>
    <mergeCell ref="B202:C202"/>
    <mergeCell ref="E202:G202"/>
    <mergeCell ref="J202:N202"/>
    <mergeCell ref="O202:U202"/>
    <mergeCell ref="Z202:AA202"/>
    <mergeCell ref="AC202:AF202"/>
    <mergeCell ref="AJ203:AL203"/>
    <mergeCell ref="AN203:AP203"/>
    <mergeCell ref="B204:C204"/>
    <mergeCell ref="E204:G204"/>
    <mergeCell ref="J204:N204"/>
    <mergeCell ref="O204:U204"/>
    <mergeCell ref="Z204:AA204"/>
    <mergeCell ref="AC204:AF204"/>
    <mergeCell ref="AH204:AI204"/>
    <mergeCell ref="AJ204:AL204"/>
    <mergeCell ref="AN204:AP204"/>
    <mergeCell ref="B205:C205"/>
    <mergeCell ref="E205:G205"/>
    <mergeCell ref="J205:N205"/>
    <mergeCell ref="O205:U205"/>
    <mergeCell ref="Z205:AA205"/>
    <mergeCell ref="AC205:AF205"/>
    <mergeCell ref="AH205:AI205"/>
    <mergeCell ref="AJ205:AL205"/>
    <mergeCell ref="AN205:AP205"/>
    <mergeCell ref="AH206:AI206"/>
    <mergeCell ref="AJ206:AL206"/>
    <mergeCell ref="AN206:AP206"/>
    <mergeCell ref="B207:C207"/>
    <mergeCell ref="E207:G207"/>
    <mergeCell ref="J207:N207"/>
    <mergeCell ref="O207:U207"/>
    <mergeCell ref="Z207:AA207"/>
    <mergeCell ref="AC207:AF207"/>
    <mergeCell ref="AH207:AI207"/>
    <mergeCell ref="B206:C206"/>
    <mergeCell ref="E206:G206"/>
    <mergeCell ref="J206:N206"/>
    <mergeCell ref="O206:U206"/>
    <mergeCell ref="Z206:AA206"/>
    <mergeCell ref="AC206:AF206"/>
    <mergeCell ref="AJ207:AL207"/>
    <mergeCell ref="AN207:AP207"/>
    <mergeCell ref="B208:C208"/>
    <mergeCell ref="E208:G208"/>
    <mergeCell ref="J208:N208"/>
    <mergeCell ref="O208:U208"/>
    <mergeCell ref="Z208:AA208"/>
    <mergeCell ref="AC208:AF208"/>
    <mergeCell ref="AH208:AI208"/>
    <mergeCell ref="AJ208:AL208"/>
    <mergeCell ref="AN208:AP208"/>
    <mergeCell ref="B209:C209"/>
    <mergeCell ref="E209:G209"/>
    <mergeCell ref="J209:N209"/>
    <mergeCell ref="O209:U209"/>
    <mergeCell ref="Z209:AA209"/>
    <mergeCell ref="AC209:AF209"/>
    <mergeCell ref="AH209:AI209"/>
    <mergeCell ref="AJ209:AL209"/>
    <mergeCell ref="AN209:AP209"/>
    <mergeCell ref="AH210:AI210"/>
    <mergeCell ref="AJ210:AL210"/>
    <mergeCell ref="AN210:AP210"/>
    <mergeCell ref="B211:C211"/>
    <mergeCell ref="E211:G211"/>
    <mergeCell ref="J211:N211"/>
    <mergeCell ref="O211:U211"/>
    <mergeCell ref="Z211:AA211"/>
    <mergeCell ref="AC211:AF211"/>
    <mergeCell ref="AH211:AI211"/>
    <mergeCell ref="B210:C210"/>
    <mergeCell ref="E210:G210"/>
    <mergeCell ref="J210:N210"/>
    <mergeCell ref="O210:U210"/>
    <mergeCell ref="Z210:AA210"/>
    <mergeCell ref="AC210:AF210"/>
    <mergeCell ref="AJ211:AL211"/>
    <mergeCell ref="AN211:AP211"/>
    <mergeCell ref="B212:C212"/>
    <mergeCell ref="E212:G212"/>
    <mergeCell ref="J212:N212"/>
    <mergeCell ref="O212:U212"/>
    <mergeCell ref="Z212:AA212"/>
    <mergeCell ref="AC212:AF212"/>
    <mergeCell ref="AH212:AI212"/>
    <mergeCell ref="AJ212:AL212"/>
    <mergeCell ref="AN212:AP212"/>
    <mergeCell ref="B213:C213"/>
    <mergeCell ref="E213:G213"/>
    <mergeCell ref="J213:N213"/>
    <mergeCell ref="O213:U213"/>
    <mergeCell ref="Z213:AA213"/>
    <mergeCell ref="AC213:AF213"/>
    <mergeCell ref="AH213:AI213"/>
    <mergeCell ref="AJ213:AL213"/>
    <mergeCell ref="AN213:AP213"/>
    <mergeCell ref="AH214:AI214"/>
    <mergeCell ref="AJ214:AL214"/>
    <mergeCell ref="AN214:AP214"/>
    <mergeCell ref="S217:V217"/>
    <mergeCell ref="Y217:AA217"/>
    <mergeCell ref="AI221:AS221"/>
    <mergeCell ref="B214:C214"/>
    <mergeCell ref="E214:G214"/>
    <mergeCell ref="J214:N214"/>
    <mergeCell ref="O214:U214"/>
    <mergeCell ref="Z214:AA214"/>
    <mergeCell ref="AC214:AF214"/>
  </mergeCells>
  <pageMargins left="0.25" right="0.25" top="0.35" bottom="0.55000000000000004" header="0" footer="0"/>
  <pageSetup scale="81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91B7A25865438B233EFB9F6874B5" ma:contentTypeVersion="13" ma:contentTypeDescription="Create a new document." ma:contentTypeScope="" ma:versionID="dd6a9f55ee8861e892ad2232b9867320">
  <xsd:schema xmlns:xsd="http://www.w3.org/2001/XMLSchema" xmlns:xs="http://www.w3.org/2001/XMLSchema" xmlns:p="http://schemas.microsoft.com/office/2006/metadata/properties" xmlns:ns3="846c1c2e-01dd-43ad-a709-a407f8105342" xmlns:ns4="bf642882-4b3f-4745-964e-282481aeca90" targetNamespace="http://schemas.microsoft.com/office/2006/metadata/properties" ma:root="true" ma:fieldsID="c59173a66a65c8f183cff690097bd2ef" ns3:_="" ns4:_="">
    <xsd:import namespace="846c1c2e-01dd-43ad-a709-a407f8105342"/>
    <xsd:import namespace="bf642882-4b3f-4745-964e-282481aeca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1c2e-01dd-43ad-a709-a407f8105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42882-4b3f-4745-964e-282481aec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A5904-41F2-4FE2-A4A3-862B1C82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1c2e-01dd-43ad-a709-a407f8105342"/>
    <ds:schemaRef ds:uri="bf642882-4b3f-4745-964e-282481ae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62921-DF21-4359-B8F8-D93C6476BE96}">
  <ds:schemaRefs>
    <ds:schemaRef ds:uri="bf642882-4b3f-4745-964e-282481aeca90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46c1c2e-01dd-43ad-a709-a407f810534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34162B-B3E9-44E9-9793-6B649D458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YTD to Budget</vt:lpstr>
      <vt:lpstr>Balance Sheet</vt:lpstr>
      <vt:lpstr>Cash Flow</vt:lpstr>
      <vt:lpstr>Check Reg</vt:lpstr>
      <vt:lpstr>'Balance Sheet'!Print_Area</vt:lpstr>
      <vt:lpstr>'Cash Flow'!Print_Area</vt:lpstr>
      <vt:lpstr>'Check Reg'!Print_Area</vt:lpstr>
      <vt:lpstr>'YTD to Budget'!Print_Area</vt:lpstr>
      <vt:lpstr>'Cash Flow'!Print_Titles</vt:lpstr>
      <vt:lpstr>'Check Reg'!Print_Titles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Knapp</dc:creator>
  <cp:lastModifiedBy>Sonali</cp:lastModifiedBy>
  <cp:lastPrinted>2020-04-17T22:54:45Z</cp:lastPrinted>
  <dcterms:created xsi:type="dcterms:W3CDTF">2019-11-20T16:13:48Z</dcterms:created>
  <dcterms:modified xsi:type="dcterms:W3CDTF">2020-04-18T01:12:46Z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0x010100CE4B91B7A25865438B233EFB9F6874B5</vt:lpwstr>
  </property>
</Properties>
</file>